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Бузул\БСЭК-2025\"/>
    </mc:Choice>
  </mc:AlternateContent>
  <bookViews>
    <workbookView xWindow="-120" yWindow="-120" windowWidth="29040" windowHeight="15840"/>
  </bookViews>
  <sheets>
    <sheet name="Лист2 (2)" sheetId="2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2" l="1"/>
  <c r="E56" i="2" l="1"/>
  <c r="N66" i="2" l="1"/>
  <c r="L66" i="2"/>
  <c r="H66" i="2"/>
  <c r="F66" i="2"/>
  <c r="N61" i="2"/>
  <c r="L61" i="2"/>
  <c r="H61" i="2"/>
  <c r="F61" i="2"/>
  <c r="F35" i="2" l="1"/>
  <c r="O53" i="2" l="1"/>
  <c r="M53" i="2"/>
  <c r="I53" i="2"/>
  <c r="D52" i="2"/>
  <c r="D35" i="2"/>
  <c r="E66" i="2" l="1"/>
  <c r="G66" i="2"/>
  <c r="I66" i="2"/>
  <c r="K66" i="2"/>
  <c r="M66" i="2"/>
  <c r="O66" i="2"/>
  <c r="E64" i="2"/>
  <c r="I64" i="2"/>
  <c r="K64" i="2"/>
  <c r="M64" i="2"/>
  <c r="O64" i="2"/>
  <c r="E61" i="2"/>
  <c r="G61" i="2"/>
  <c r="I61" i="2"/>
  <c r="K61" i="2"/>
  <c r="M61" i="2"/>
  <c r="O61" i="2"/>
  <c r="I60" i="2"/>
  <c r="K60" i="2"/>
  <c r="M60" i="2"/>
  <c r="O60" i="2"/>
  <c r="L38" i="2" l="1"/>
  <c r="O38" i="2"/>
  <c r="N38" i="2"/>
  <c r="M38" i="2"/>
  <c r="I38" i="2"/>
  <c r="N18" i="2" l="1"/>
  <c r="L18" i="2"/>
  <c r="N22" i="2"/>
  <c r="N53" i="2" s="1"/>
  <c r="L22" i="2"/>
  <c r="L53" i="2" s="1"/>
  <c r="G53" i="2" l="1"/>
  <c r="G28" i="2"/>
  <c r="G25" i="2" s="1"/>
  <c r="G38" i="2"/>
  <c r="G18" i="2"/>
  <c r="G17" i="2" l="1"/>
  <c r="G16" i="2" s="1"/>
  <c r="H22" i="2"/>
  <c r="L28" i="2" l="1"/>
  <c r="L25" i="2" s="1"/>
  <c r="F22" i="2"/>
  <c r="F53" i="2" s="1"/>
  <c r="L17" i="2" l="1"/>
  <c r="L16" i="2" s="1"/>
  <c r="N28" i="2"/>
  <c r="E18" i="2"/>
  <c r="E22" i="2"/>
  <c r="E53" i="2" s="1"/>
  <c r="D22" i="2"/>
  <c r="D53" i="2" s="1"/>
  <c r="N25" i="2" l="1"/>
  <c r="N17" i="2" s="1"/>
  <c r="N16" i="2" s="1"/>
  <c r="E28" i="2"/>
  <c r="E25" i="2" s="1"/>
  <c r="H53" i="2"/>
  <c r="E17" i="2" l="1"/>
  <c r="E16" i="2" s="1"/>
  <c r="F18" i="2"/>
  <c r="H28" i="2" l="1"/>
  <c r="H25" i="2" s="1"/>
  <c r="F28" i="2"/>
  <c r="F25" i="2" s="1"/>
  <c r="D28" i="2"/>
  <c r="D25" i="2" s="1"/>
  <c r="F17" i="2" l="1"/>
  <c r="H18" i="2"/>
  <c r="D18" i="2"/>
  <c r="D17" i="2" s="1"/>
  <c r="J70" i="2"/>
  <c r="J64" i="2"/>
  <c r="J28" i="2"/>
  <c r="J25" i="2" s="1"/>
  <c r="J16" i="2"/>
  <c r="D38" i="2" l="1"/>
  <c r="D16" i="2" s="1"/>
  <c r="J61" i="2"/>
  <c r="J18" i="2"/>
  <c r="J17" i="2" s="1"/>
  <c r="H17" i="2"/>
  <c r="J53" i="2"/>
  <c r="D66" i="2"/>
  <c r="F38" i="2"/>
  <c r="F16" i="2" s="1"/>
  <c r="D61" i="2"/>
  <c r="J66" i="2" l="1"/>
  <c r="H38" i="2"/>
  <c r="H16" i="2" s="1"/>
  <c r="J60" i="2" l="1"/>
</calcChain>
</file>

<file path=xl/sharedStrings.xml><?xml version="1.0" encoding="utf-8"?>
<sst xmlns="http://schemas.openxmlformats.org/spreadsheetml/2006/main" count="241" uniqueCount="140">
  <si>
    <t>к приказу Федеральной службы по тарифам</t>
  </si>
  <si>
    <t>от 24 октября 2014 г. № 1831-э</t>
  </si>
  <si>
    <t>ИНН:</t>
  </si>
  <si>
    <t>КПП:</t>
  </si>
  <si>
    <t>№ п/п</t>
  </si>
  <si>
    <t>Показатель</t>
  </si>
  <si>
    <t>Ед. изм.</t>
  </si>
  <si>
    <t>план *</t>
  </si>
  <si>
    <t>факт **</t>
  </si>
  <si>
    <t>I</t>
  </si>
  <si>
    <t>Структура затрат</t>
  </si>
  <si>
    <t>х</t>
  </si>
  <si>
    <t>1</t>
  </si>
  <si>
    <t>Необходимая валовая выручка на содержание</t>
  </si>
  <si>
    <t>тыс. руб.</t>
  </si>
  <si>
    <t>1.1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</si>
  <si>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</si>
  <si>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</si>
  <si>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</si>
  <si>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</si>
  <si>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</si>
  <si>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</si>
  <si>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</si>
  <si>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</si>
  <si>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</si>
  <si>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в том числе на ремонт</t>
  </si>
  <si>
    <t>-</t>
  </si>
  <si>
    <t>1.1.2</t>
  </si>
  <si>
    <t>1.1.2.1</t>
  </si>
  <si>
    <t>1.1.3</t>
  </si>
  <si>
    <t>1.1.4</t>
  </si>
  <si>
    <t>Плата за аренду имущества</t>
  </si>
  <si>
    <t>услуги связи</t>
  </si>
  <si>
    <t>расходы на страхование</t>
  </si>
  <si>
    <t>1.2</t>
  </si>
  <si>
    <t>1.2.1</t>
  </si>
  <si>
    <t>1.2.2</t>
  </si>
  <si>
    <t>1.3</t>
  </si>
  <si>
    <t>Расходы на оплату технологического присоединения к сетям смежной сетевой организации</t>
  </si>
  <si>
    <t>Справочно: "Количество льготных технологических присоединений"</t>
  </si>
  <si>
    <t>ед.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</si>
  <si>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</si>
  <si>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II</t>
  </si>
  <si>
    <t>Справочно: расходы на ремонт, всего (пункт 1.1.1.2 + пункт 1.1.2.1 + пункт 1.1.3.1)</t>
  </si>
  <si>
    <t>III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</si>
  <si>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</si>
  <si>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</si>
  <si>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МВт∙ч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</si>
  <si>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</si>
  <si>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</si>
  <si>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</si>
  <si>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</si>
  <si>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</si>
  <si>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</si>
  <si>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</si>
  <si>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</si>
  <si>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2.1</t>
  </si>
  <si>
    <t>в том числе трансформаторная мощность подстанций на СН2 уровне напряжения</t>
  </si>
  <si>
    <t>3</t>
  </si>
  <si>
    <t>у.е.</t>
  </si>
  <si>
    <t>3.1</t>
  </si>
  <si>
    <t>в том числе количество условных единиц по линиям электропередач на СН2 уровне напряжения</t>
  </si>
  <si>
    <t>3.2</t>
  </si>
  <si>
    <t>в том числе количество условных единиц по линиям электропередач на НН уровне напряжения</t>
  </si>
  <si>
    <t>4</t>
  </si>
  <si>
    <t>4.1</t>
  </si>
  <si>
    <t>5</t>
  </si>
  <si>
    <t>км</t>
  </si>
  <si>
    <t>5.1</t>
  </si>
  <si>
    <t>в том числе длина линий электропередач на СН2 уровне напряжения</t>
  </si>
  <si>
    <t>5.2</t>
  </si>
  <si>
    <t>в том числе длина линий электропередач на НН уровне напряжения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</si>
  <si>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</si>
  <si>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</si>
  <si>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</si>
  <si>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</si>
  <si>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</si>
  <si>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</si>
  <si>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</si>
  <si>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</si>
  <si>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</si>
  <si>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t>Приложение 2</t>
  </si>
  <si>
    <t>Форма раскрытия информации о структуре и объемах затрат на оказание услуг по передаче электрической энергии сетевыми организациями, методом долгосрочной индексации необходимой валовой выручки регулирование деятельности которых осуществляется методом долгосрочной индексации необходимой валовой выручки</t>
  </si>
  <si>
    <t>Примечание</t>
  </si>
  <si>
    <t>Подконтрольные расходы, всего</t>
  </si>
  <si>
    <t>Фонд оплаты труда</t>
  </si>
  <si>
    <t>Прочие подконтрольные расходы (с расшифровкой)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</si>
  <si>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</si>
  <si>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</si>
  <si>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</si>
  <si>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</si>
  <si>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</si>
  <si>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в том числе прочие расходы (с расшифровкой)****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</si>
  <si>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</si>
  <si>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</si>
  <si>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</si>
  <si>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Неподконтрольные расходы, включенные в НВВ, всего</t>
  </si>
  <si>
    <t>Оплата услуг ОАО "ФСК ЕЭС"</t>
  </si>
  <si>
    <t>1.2.3</t>
  </si>
  <si>
    <t>1.2.4</t>
  </si>
  <si>
    <t>отчисления на социальные нужды</t>
  </si>
  <si>
    <t>1.2.5</t>
  </si>
  <si>
    <t>расходы на возврат и обслуживание долгосрочных заемных средств, направляемых на финансирование капитальных вложений</t>
  </si>
  <si>
    <t>1.2.6</t>
  </si>
  <si>
    <t>амортизация</t>
  </si>
  <si>
    <t>1.2.7</t>
  </si>
  <si>
    <t>прибыль на капитальные вложения</t>
  </si>
  <si>
    <t>1.2.8</t>
  </si>
  <si>
    <t>налог на прибыль</t>
  </si>
  <si>
    <t>1.2.9</t>
  </si>
  <si>
    <t>прочие налоги</t>
  </si>
  <si>
    <t>1.2.10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</si>
  <si>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</si>
  <si>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</si>
  <si>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>1.2.11</t>
  </si>
  <si>
    <t>1.2.12</t>
  </si>
  <si>
    <t>прочие неподконтрольные расходы (с расшифровкой)</t>
  </si>
  <si>
    <t>недополученный по независящим причинам доход (+)/избыток средств, полученный в предыдущем периоде регулирования (-)</t>
  </si>
  <si>
    <t>Количество условных единиц по линиям электропередач, всего</t>
  </si>
  <si>
    <t>Количество условных единиц по подстанциям, всего</t>
  </si>
  <si>
    <t>в том числе количество условных единиц по подстанциям на СН2 уровне напряжения</t>
  </si>
  <si>
    <t>Длина линий электропередач, всего</t>
  </si>
  <si>
    <t>1.1.3.3.1</t>
  </si>
  <si>
    <t>1.1.3.3.2</t>
  </si>
  <si>
    <t>1.1.3.3.3</t>
  </si>
  <si>
    <t>1.1.3.3.4</t>
  </si>
  <si>
    <t>1.1.3.3.5</t>
  </si>
  <si>
    <t>расходы на охрану и пожарную безопасность</t>
  </si>
  <si>
    <t>расходы на информационные услуги</t>
  </si>
  <si>
    <t>расходы на обеспечение нормальных условий труда  и мер по технике безопасности</t>
  </si>
  <si>
    <t>1.1.3.3.6</t>
  </si>
  <si>
    <t>расходы на подготовку кадров</t>
  </si>
  <si>
    <t>1.1.3.3.7</t>
  </si>
  <si>
    <t>другие прочие расходы</t>
  </si>
  <si>
    <r>
      <t xml:space="preserve">Наименование организации: </t>
    </r>
    <r>
      <rPr>
        <u/>
        <sz val="11"/>
        <rFont val="Times New Roman"/>
        <family val="1"/>
        <charset val="204"/>
      </rPr>
      <t>ООО "БСЭК"</t>
    </r>
  </si>
  <si>
    <r>
      <t>Долгосрочный период регулирования:</t>
    </r>
    <r>
      <rPr>
        <u/>
        <sz val="11"/>
        <rFont val="Times New Roman"/>
        <family val="1"/>
        <charset val="204"/>
      </rPr>
      <t xml:space="preserve"> 2022</t>
    </r>
    <r>
      <rPr>
        <sz val="11"/>
        <rFont val="Times New Roman"/>
        <family val="1"/>
        <charset val="204"/>
      </rPr>
      <t xml:space="preserve"> - </t>
    </r>
    <r>
      <rPr>
        <u/>
        <sz val="11"/>
        <rFont val="Times New Roman"/>
        <family val="1"/>
        <charset val="204"/>
      </rPr>
      <t>2026</t>
    </r>
    <r>
      <rPr>
        <sz val="11"/>
        <rFont val="Times New Roman"/>
        <family val="1"/>
        <charset val="204"/>
      </rPr>
      <t xml:space="preserve"> гг.</t>
    </r>
  </si>
  <si>
    <t>5625022060</t>
  </si>
  <si>
    <t>562501001</t>
  </si>
  <si>
    <t xml:space="preserve">с учетом внереализационных расходов </t>
  </si>
  <si>
    <t>3 981, 53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</si>
</sst>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.5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 Cyr"/>
      <charset val="204"/>
    </font>
    <font>
      <u/>
      <sz val="1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9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" fontId="9" fillId="3" borderId="0" applyBorder="0">
      <alignment horizontal="right"/>
    </xf>
  </cellStyleXfs>
  <cellXfs count="37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2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/>
    <xf numFmtId="2" fontId="0" fillId="0" borderId="0" xfId="0" applyNumberFormat="1"/>
    <xf numFmtId="0" fontId="0" fillId="0" borderId="3" xfId="0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8" fillId="0" borderId="3" xfId="0" applyNumberFormat="1" applyFon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/>
    </xf>
    <xf numFmtId="2" fontId="3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/>
    <xf numFmtId="0" fontId="1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2" fontId="3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ормула_GRES.2007.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17\Obmen\&#1040;&#1085;&#1072;&#1089;&#1090;&#1072;&#1089;&#1080;&#1103;\&#1054;&#1088;&#1077;&#1085;&#1073;&#1091;&#1088;&#1075;&#1101;&#1083;&#1077;&#1082;&#1090;&#1088;&#1086;&#1089;&#1077;&#1090;&#1100;\&#1054;&#1069;&#1057;%20&#1082;%20&#1088;&#1077;&#1075;&#1091;&#1083;&#1080;&#1088;\78%20KOTEL.CALC.NVV.NET.%20-&#1085;&#1086;&#1074;&#1099;&#108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1;&#1091;&#1079;&#1091;&#1083;/&#1041;&#1057;&#1069;&#1050;-2024/&#1041;&#1057;&#1069;&#1050;-2022-2026&#1075;%20KOTEL.CALC.NVV.NET.-&#1091;&#1090;&#1074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НВВ Затраты+"/>
      <sheetName val="Расчёт расходов долгосрочный"/>
      <sheetName val="Расчёт расходов RAB"/>
      <sheetName val="Расчёт НВВ по RAB"/>
      <sheetName val="Свод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Prov"/>
      <sheetName val="TEHSHEET"/>
      <sheetName val="REESTR_ORG"/>
      <sheetName val="REESTR"/>
      <sheetName val="tech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2">
          <cell r="G32">
            <v>2734.16</v>
          </cell>
        </row>
        <row r="36">
          <cell r="J36">
            <v>2730.378435081011</v>
          </cell>
        </row>
        <row r="53">
          <cell r="J53">
            <v>223.62</v>
          </cell>
        </row>
        <row r="94">
          <cell r="J94">
            <v>38072.251959593945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НВВ Затраты+"/>
      <sheetName val="Расчёт расходов долгосрочный"/>
      <sheetName val="Расчёт расходов RAB"/>
      <sheetName val="Расчёт НВВ по RAB"/>
      <sheetName val="Свод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Prov"/>
      <sheetName val="TEHSHEET"/>
      <sheetName val="REESTR_ORG"/>
      <sheetName val="REESTR"/>
      <sheetName val="tech"/>
    </sheetNames>
    <sheetDataSet>
      <sheetData sheetId="0"/>
      <sheetData sheetId="1"/>
      <sheetData sheetId="2"/>
      <sheetData sheetId="3"/>
      <sheetData sheetId="4">
        <row r="52">
          <cell r="H52">
            <v>43.063390128060526</v>
          </cell>
        </row>
        <row r="54">
          <cell r="G54">
            <v>73.53</v>
          </cell>
          <cell r="H54">
            <v>82.074937172532159</v>
          </cell>
        </row>
        <row r="94">
          <cell r="G94">
            <v>14045.35</v>
          </cell>
        </row>
        <row r="95">
          <cell r="G95">
            <v>-6634.08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tabSelected="1" topLeftCell="A6" workbookViewId="0">
      <selection activeCell="H33" sqref="H33"/>
    </sheetView>
  </sheetViews>
  <sheetFormatPr defaultRowHeight="12.75" x14ac:dyDescent="0.2"/>
  <cols>
    <col min="2" max="2" width="47" style="2" customWidth="1"/>
    <col min="4" max="4" width="10.5703125" bestFit="1" customWidth="1"/>
    <col min="5" max="5" width="9.42578125" customWidth="1"/>
    <col min="6" max="7" width="11.42578125" customWidth="1"/>
    <col min="8" max="9" width="10.7109375" customWidth="1"/>
    <col min="10" max="11" width="9.5703125" hidden="1" customWidth="1"/>
    <col min="12" max="15" width="9.5703125" customWidth="1"/>
    <col min="16" max="16" width="21" customWidth="1"/>
  </cols>
  <sheetData>
    <row r="1" spans="1:16" x14ac:dyDescent="0.2">
      <c r="H1" s="3" t="s">
        <v>81</v>
      </c>
      <c r="I1" s="3"/>
      <c r="J1" s="4"/>
      <c r="K1" s="4"/>
      <c r="L1" s="4"/>
      <c r="M1" s="4"/>
      <c r="N1" s="4"/>
      <c r="O1" s="4"/>
      <c r="P1" s="4"/>
    </row>
    <row r="2" spans="1:16" x14ac:dyDescent="0.2">
      <c r="H2" s="3" t="s">
        <v>0</v>
      </c>
      <c r="I2" s="3"/>
      <c r="J2" s="4"/>
      <c r="K2" s="4"/>
      <c r="L2" s="4"/>
      <c r="M2" s="4"/>
      <c r="N2" s="4"/>
      <c r="O2" s="4"/>
      <c r="P2" s="4"/>
    </row>
    <row r="3" spans="1:16" x14ac:dyDescent="0.2">
      <c r="H3" s="3" t="s">
        <v>1</v>
      </c>
      <c r="I3" s="3"/>
      <c r="J3" s="4"/>
      <c r="K3" s="4"/>
      <c r="L3" s="4"/>
      <c r="M3" s="4"/>
      <c r="N3" s="4"/>
      <c r="O3" s="4"/>
      <c r="P3" s="4"/>
    </row>
    <row r="6" spans="1:16" ht="40.5" customHeight="1" x14ac:dyDescent="0.2">
      <c r="B6" s="29" t="s">
        <v>82</v>
      </c>
      <c r="C6" s="29"/>
      <c r="D6" s="29"/>
      <c r="E6" s="29"/>
      <c r="F6" s="29"/>
      <c r="G6" s="29"/>
      <c r="H6" s="29"/>
      <c r="I6" s="29"/>
      <c r="J6" s="29"/>
      <c r="K6" s="29"/>
      <c r="L6" s="18"/>
      <c r="M6" s="18"/>
      <c r="N6" s="18"/>
      <c r="O6" s="18"/>
    </row>
    <row r="8" spans="1:16" ht="15" x14ac:dyDescent="0.25">
      <c r="A8" s="30" t="s">
        <v>134</v>
      </c>
      <c r="B8" s="30"/>
    </row>
    <row r="9" spans="1:16" ht="15" x14ac:dyDescent="0.25">
      <c r="A9" s="1" t="s">
        <v>2</v>
      </c>
      <c r="B9" s="5" t="s">
        <v>136</v>
      </c>
    </row>
    <row r="10" spans="1:16" ht="15" x14ac:dyDescent="0.25">
      <c r="A10" s="1" t="s">
        <v>3</v>
      </c>
      <c r="B10" s="6" t="s">
        <v>137</v>
      </c>
    </row>
    <row r="11" spans="1:16" ht="15" x14ac:dyDescent="0.25">
      <c r="A11" s="31" t="s">
        <v>135</v>
      </c>
      <c r="B11" s="31"/>
    </row>
    <row r="13" spans="1:16" ht="13.5" customHeight="1" x14ac:dyDescent="0.2">
      <c r="A13" s="32" t="s">
        <v>4</v>
      </c>
      <c r="B13" s="33" t="s">
        <v>5</v>
      </c>
      <c r="C13" s="34" t="s">
        <v>6</v>
      </c>
      <c r="D13" s="32">
        <v>2022</v>
      </c>
      <c r="E13" s="32"/>
      <c r="F13" s="32">
        <v>2023</v>
      </c>
      <c r="G13" s="32"/>
      <c r="H13" s="32">
        <v>2024</v>
      </c>
      <c r="I13" s="32"/>
      <c r="J13" s="32">
        <v>2019</v>
      </c>
      <c r="K13" s="32"/>
      <c r="L13" s="35">
        <v>2025</v>
      </c>
      <c r="M13" s="36"/>
      <c r="N13" s="35">
        <v>2026</v>
      </c>
      <c r="O13" s="36"/>
      <c r="P13" s="28" t="s">
        <v>83</v>
      </c>
    </row>
    <row r="14" spans="1:16" ht="13.5" x14ac:dyDescent="0.2">
      <c r="A14" s="32"/>
      <c r="B14" s="33"/>
      <c r="C14" s="34"/>
      <c r="D14" s="7" t="s">
        <v>7</v>
      </c>
      <c r="E14" s="7" t="s">
        <v>8</v>
      </c>
      <c r="F14" s="7" t="s">
        <v>7</v>
      </c>
      <c r="G14" s="7" t="s">
        <v>8</v>
      </c>
      <c r="H14" s="7" t="s">
        <v>7</v>
      </c>
      <c r="I14" s="7" t="s">
        <v>8</v>
      </c>
      <c r="J14" s="7" t="s">
        <v>7</v>
      </c>
      <c r="K14" s="7" t="s">
        <v>8</v>
      </c>
      <c r="L14" s="19" t="s">
        <v>7</v>
      </c>
      <c r="M14" s="19" t="s">
        <v>8</v>
      </c>
      <c r="N14" s="19" t="s">
        <v>7</v>
      </c>
      <c r="O14" s="19" t="s">
        <v>8</v>
      </c>
      <c r="P14" s="28"/>
    </row>
    <row r="15" spans="1:16" ht="13.5" customHeight="1" x14ac:dyDescent="0.2">
      <c r="A15" s="8" t="s">
        <v>9</v>
      </c>
      <c r="B15" s="9" t="s">
        <v>10</v>
      </c>
      <c r="C15" s="7" t="s">
        <v>11</v>
      </c>
      <c r="D15" s="7" t="s">
        <v>11</v>
      </c>
      <c r="E15" s="7" t="s">
        <v>11</v>
      </c>
      <c r="F15" s="7" t="s">
        <v>11</v>
      </c>
      <c r="G15" s="7"/>
      <c r="H15" s="7" t="s">
        <v>11</v>
      </c>
      <c r="I15" s="7"/>
      <c r="J15" s="7" t="s">
        <v>11</v>
      </c>
      <c r="K15" s="7"/>
      <c r="L15" s="19"/>
      <c r="M15" s="19"/>
      <c r="N15" s="19"/>
      <c r="O15" s="19"/>
      <c r="P15" s="10"/>
    </row>
    <row r="16" spans="1:16" ht="13.5" customHeight="1" x14ac:dyDescent="0.2">
      <c r="A16" s="8" t="s">
        <v>12</v>
      </c>
      <c r="B16" s="9" t="s">
        <v>13</v>
      </c>
      <c r="C16" s="7" t="s">
        <v>14</v>
      </c>
      <c r="D16" s="7">
        <f>D17+D38+D52</f>
        <v>51493.152639877808</v>
      </c>
      <c r="E16" s="7">
        <f>E17+E38</f>
        <v>59279.45</v>
      </c>
      <c r="F16" s="7">
        <f>F17+F38+F52</f>
        <v>54015.262272051907</v>
      </c>
      <c r="G16" s="7">
        <f>G17+G38</f>
        <v>51866.999999999993</v>
      </c>
      <c r="H16" s="7">
        <f>H17+H38+H52</f>
        <v>58085.159999999996</v>
      </c>
      <c r="I16" s="7"/>
      <c r="J16" s="7">
        <f>'[1]Расчёт расходов долгосрочный'!$J$94</f>
        <v>38072.251959593945</v>
      </c>
      <c r="K16" s="7"/>
      <c r="L16" s="19">
        <f>L17+L38+L52</f>
        <v>57528.509999999995</v>
      </c>
      <c r="M16" s="19"/>
      <c r="N16" s="19">
        <f>N17+N38+N52</f>
        <v>57995.829999999994</v>
      </c>
      <c r="O16" s="19"/>
      <c r="P16" s="10"/>
    </row>
    <row r="17" spans="1:17" ht="13.5" customHeight="1" x14ac:dyDescent="0.2">
      <c r="A17" s="8" t="s">
        <v>15</v>
      </c>
      <c r="B17" s="9" t="s">
        <v>84</v>
      </c>
      <c r="C17" s="7" t="s">
        <v>14</v>
      </c>
      <c r="D17" s="7">
        <f>D18+D23+D25</f>
        <v>36484.776110933897</v>
      </c>
      <c r="E17" s="7">
        <f>E18+E23+E25</f>
        <v>39941.79</v>
      </c>
      <c r="F17" s="7">
        <f>F18+F23+F25</f>
        <v>40724.759818561164</v>
      </c>
      <c r="G17" s="7">
        <f>G18+G23+G25</f>
        <v>41138.869999999995</v>
      </c>
      <c r="H17" s="7">
        <f>H18+H23+H25</f>
        <v>47599.069999999992</v>
      </c>
      <c r="I17" s="7"/>
      <c r="J17" s="7" t="e">
        <f>J18+J23+J25</f>
        <v>#VALUE!</v>
      </c>
      <c r="K17" s="7"/>
      <c r="L17" s="19">
        <f>L18+L23+L25</f>
        <v>48110.28</v>
      </c>
      <c r="M17" s="19"/>
      <c r="N17" s="19">
        <f>N18+N23+N25</f>
        <v>48533.649999999994</v>
      </c>
      <c r="O17" s="19"/>
      <c r="P17" s="10"/>
      <c r="Q17" s="11"/>
    </row>
    <row r="18" spans="1:17" ht="13.5" customHeight="1" x14ac:dyDescent="0.2">
      <c r="A18" s="8" t="s">
        <v>16</v>
      </c>
      <c r="B18" s="9" t="s">
        <v>17</v>
      </c>
      <c r="C18" s="7" t="s">
        <v>14</v>
      </c>
      <c r="D18" s="7">
        <f>D20+D21+D19</f>
        <v>22463.177599999999</v>
      </c>
      <c r="E18" s="7">
        <f>E20+E21+E19</f>
        <v>25822.429999999997</v>
      </c>
      <c r="F18" s="7">
        <f>F20+F21+F19</f>
        <v>25073.67831790333</v>
      </c>
      <c r="G18" s="7">
        <f>G20+G21+G19</f>
        <v>25257.54</v>
      </c>
      <c r="H18" s="7">
        <f>H20+H21+H19</f>
        <v>29306.1</v>
      </c>
      <c r="I18" s="7"/>
      <c r="J18" s="7">
        <f>J20+J21</f>
        <v>0</v>
      </c>
      <c r="K18" s="7"/>
      <c r="L18" s="19">
        <f>L20+L21+L19</f>
        <v>29620.85</v>
      </c>
      <c r="M18" s="19"/>
      <c r="N18" s="19">
        <f>N20+N21+N19</f>
        <v>29881.52</v>
      </c>
      <c r="O18" s="19"/>
      <c r="P18" s="10"/>
    </row>
    <row r="19" spans="1:17" ht="24" customHeight="1" x14ac:dyDescent="0.2">
      <c r="A19" s="8" t="s">
        <v>18</v>
      </c>
      <c r="B19" s="9" t="s">
        <v>19</v>
      </c>
      <c r="C19" s="7" t="s">
        <v>14</v>
      </c>
      <c r="D19" s="7">
        <v>209.57759999999999</v>
      </c>
      <c r="E19" s="7">
        <v>220.3</v>
      </c>
      <c r="F19" s="7">
        <v>233.93265813640792</v>
      </c>
      <c r="G19" s="13">
        <v>414.63</v>
      </c>
      <c r="H19" s="7">
        <v>273.42</v>
      </c>
      <c r="I19" s="7"/>
      <c r="J19" s="7"/>
      <c r="K19" s="7"/>
      <c r="L19" s="19">
        <v>276.36</v>
      </c>
      <c r="M19" s="19"/>
      <c r="N19" s="19">
        <v>278.79000000000002</v>
      </c>
      <c r="O19" s="19"/>
      <c r="P19" s="10"/>
    </row>
    <row r="20" spans="1:17" ht="13.5" customHeight="1" x14ac:dyDescent="0.2">
      <c r="A20" s="8" t="s">
        <v>20</v>
      </c>
      <c r="B20" s="9" t="s">
        <v>21</v>
      </c>
      <c r="C20" s="7" t="s">
        <v>14</v>
      </c>
      <c r="D20" s="7">
        <v>16173.06</v>
      </c>
      <c r="E20" s="7">
        <v>17338.37</v>
      </c>
      <c r="F20" s="7">
        <v>18052.564793792913</v>
      </c>
      <c r="G20" s="13">
        <v>18060</v>
      </c>
      <c r="H20" s="7">
        <v>21099.83</v>
      </c>
      <c r="I20" s="7"/>
      <c r="J20" s="7"/>
      <c r="K20" s="7"/>
      <c r="L20" s="19">
        <v>21326.44</v>
      </c>
      <c r="M20" s="19"/>
      <c r="N20" s="19">
        <v>21514.12</v>
      </c>
      <c r="O20" s="19"/>
      <c r="P20" s="10"/>
    </row>
    <row r="21" spans="1:17" ht="46.5" customHeight="1" x14ac:dyDescent="0.2">
      <c r="A21" s="8" t="s">
        <v>22</v>
      </c>
      <c r="B21" s="9" t="s">
        <v>23</v>
      </c>
      <c r="C21" s="7" t="s">
        <v>14</v>
      </c>
      <c r="D21" s="7">
        <v>6080.54</v>
      </c>
      <c r="E21" s="7">
        <v>8263.76</v>
      </c>
      <c r="F21" s="7">
        <v>6787.1808659740072</v>
      </c>
      <c r="G21" s="13">
        <v>6782.91</v>
      </c>
      <c r="H21" s="7">
        <v>7932.85</v>
      </c>
      <c r="I21" s="7"/>
      <c r="J21" s="7"/>
      <c r="K21" s="7"/>
      <c r="L21" s="19">
        <v>8018.05</v>
      </c>
      <c r="M21" s="19"/>
      <c r="N21" s="19">
        <v>8088.61</v>
      </c>
      <c r="O21" s="19"/>
      <c r="P21" s="10"/>
    </row>
    <row r="22" spans="1:17" ht="13.5" customHeight="1" x14ac:dyDescent="0.2">
      <c r="A22" s="8" t="s">
        <v>24</v>
      </c>
      <c r="B22" s="9" t="s">
        <v>25</v>
      </c>
      <c r="C22" s="7" t="s">
        <v>14</v>
      </c>
      <c r="D22" s="7">
        <f>D21</f>
        <v>6080.54</v>
      </c>
      <c r="E22" s="7">
        <f>E21</f>
        <v>8263.76</v>
      </c>
      <c r="F22" s="7">
        <f>F21</f>
        <v>6787.1808659740072</v>
      </c>
      <c r="G22" s="13">
        <v>6782.91</v>
      </c>
      <c r="H22" s="7">
        <f>H21</f>
        <v>7932.85</v>
      </c>
      <c r="I22" s="7"/>
      <c r="J22" s="7" t="s">
        <v>26</v>
      </c>
      <c r="K22" s="7"/>
      <c r="L22" s="19">
        <f>L21</f>
        <v>8018.05</v>
      </c>
      <c r="M22" s="19"/>
      <c r="N22" s="19">
        <f>N21</f>
        <v>8088.61</v>
      </c>
      <c r="O22" s="19"/>
      <c r="P22" s="10"/>
    </row>
    <row r="23" spans="1:17" ht="13.5" customHeight="1" x14ac:dyDescent="0.2">
      <c r="A23" s="8" t="s">
        <v>27</v>
      </c>
      <c r="B23" s="9" t="s">
        <v>85</v>
      </c>
      <c r="C23" s="7" t="s">
        <v>14</v>
      </c>
      <c r="D23" s="7">
        <v>12460.550350933901</v>
      </c>
      <c r="E23" s="7">
        <v>13584.2</v>
      </c>
      <c r="F23" s="7">
        <v>13908.623597009024</v>
      </c>
      <c r="G23" s="13">
        <v>15154.3</v>
      </c>
      <c r="H23" s="7">
        <v>16256.38</v>
      </c>
      <c r="I23" s="7"/>
      <c r="J23" s="7"/>
      <c r="K23" s="7"/>
      <c r="L23" s="19">
        <v>16430.98</v>
      </c>
      <c r="M23" s="19"/>
      <c r="N23" s="19">
        <v>16575.57</v>
      </c>
      <c r="O23" s="19"/>
      <c r="P23" s="10"/>
    </row>
    <row r="24" spans="1:17" ht="13.5" customHeight="1" x14ac:dyDescent="0.2">
      <c r="A24" s="8" t="s">
        <v>28</v>
      </c>
      <c r="B24" s="9" t="s">
        <v>25</v>
      </c>
      <c r="C24" s="7" t="s">
        <v>14</v>
      </c>
      <c r="D24" s="7"/>
      <c r="E24" s="13"/>
      <c r="F24" s="7"/>
      <c r="G24" s="13"/>
      <c r="H24" s="7"/>
      <c r="I24" s="7"/>
      <c r="J24" s="7"/>
      <c r="K24" s="7"/>
      <c r="L24" s="19"/>
      <c r="M24" s="19"/>
      <c r="N24" s="19"/>
      <c r="O24" s="19"/>
      <c r="P24" s="10"/>
    </row>
    <row r="25" spans="1:17" ht="13.5" x14ac:dyDescent="0.2">
      <c r="A25" s="8" t="s">
        <v>29</v>
      </c>
      <c r="B25" s="9" t="s">
        <v>86</v>
      </c>
      <c r="C25" s="7" t="s">
        <v>14</v>
      </c>
      <c r="D25" s="7">
        <f>D26+D28</f>
        <v>1561.0481600000001</v>
      </c>
      <c r="E25" s="7">
        <f>E26+E28</f>
        <v>535.16</v>
      </c>
      <c r="F25" s="7">
        <f>F26+F28</f>
        <v>1742.4579036488092</v>
      </c>
      <c r="G25" s="13">
        <f>G26+G28</f>
        <v>727.03</v>
      </c>
      <c r="H25" s="7">
        <f>H26+H28</f>
        <v>2036.5900000000001</v>
      </c>
      <c r="I25" s="7"/>
      <c r="J25" s="7" t="e">
        <f>J26+J28+'[1]Расчёт расходов долгосрочный'!$J$53</f>
        <v>#VALUE!</v>
      </c>
      <c r="K25" s="7"/>
      <c r="L25" s="19">
        <f>L26+L28</f>
        <v>2058.4499999999998</v>
      </c>
      <c r="M25" s="19"/>
      <c r="N25" s="19">
        <f>N26+N28</f>
        <v>2076.56</v>
      </c>
      <c r="O25" s="19"/>
      <c r="P25" s="12"/>
    </row>
    <row r="26" spans="1:17" ht="27" customHeight="1" x14ac:dyDescent="0.2">
      <c r="A26" s="8" t="s">
        <v>87</v>
      </c>
      <c r="B26" s="9" t="s">
        <v>88</v>
      </c>
      <c r="C26" s="7" t="s">
        <v>14</v>
      </c>
      <c r="D26" s="7">
        <v>1038.3800000000001</v>
      </c>
      <c r="E26" s="7">
        <v>0</v>
      </c>
      <c r="F26" s="7">
        <v>1159.0503639495982</v>
      </c>
      <c r="G26" s="13"/>
      <c r="H26" s="7">
        <v>1354.7</v>
      </c>
      <c r="I26" s="7"/>
      <c r="J26" s="7" t="s">
        <v>26</v>
      </c>
      <c r="K26" s="7"/>
      <c r="L26" s="19">
        <v>1369.25</v>
      </c>
      <c r="M26" s="19"/>
      <c r="N26" s="19">
        <v>1381.3</v>
      </c>
      <c r="O26" s="19"/>
      <c r="P26" s="10"/>
    </row>
    <row r="27" spans="1:17" ht="13.5" customHeight="1" x14ac:dyDescent="0.2">
      <c r="A27" s="8" t="s">
        <v>89</v>
      </c>
      <c r="B27" s="9" t="s">
        <v>90</v>
      </c>
      <c r="C27" s="7" t="s">
        <v>14</v>
      </c>
      <c r="D27" s="7"/>
      <c r="E27" s="7"/>
      <c r="F27" s="7"/>
      <c r="G27" s="13"/>
      <c r="H27" s="7"/>
      <c r="I27" s="7"/>
      <c r="J27" s="7"/>
      <c r="K27" s="7"/>
      <c r="L27" s="19"/>
      <c r="M27" s="19"/>
      <c r="N27" s="19"/>
      <c r="O27" s="19"/>
      <c r="P27" s="10"/>
    </row>
    <row r="28" spans="1:17" ht="13.5" customHeight="1" x14ac:dyDescent="0.2">
      <c r="A28" s="8" t="s">
        <v>91</v>
      </c>
      <c r="B28" s="9" t="s">
        <v>92</v>
      </c>
      <c r="C28" s="7" t="s">
        <v>14</v>
      </c>
      <c r="D28" s="7">
        <f>D29+D30+D31+D32+D33+D34+D35</f>
        <v>522.66815999999994</v>
      </c>
      <c r="E28" s="7">
        <f>E29+E30+E31+E32+E33+E34+E35</f>
        <v>535.16</v>
      </c>
      <c r="F28" s="7">
        <f>F29+F30+F31+F32+F33+F34+F35</f>
        <v>583.40753969921093</v>
      </c>
      <c r="G28" s="13">
        <f>G29+G30+G31+G32+G33+G34+G35</f>
        <v>727.03</v>
      </c>
      <c r="H28" s="7">
        <f>H29+H30+H31+H32+H33+H34+H35</f>
        <v>681.89</v>
      </c>
      <c r="I28" s="7"/>
      <c r="J28" s="7">
        <f>'[1]Расчёт расходов долгосрочный'!$J$36</f>
        <v>2730.378435081011</v>
      </c>
      <c r="K28" s="7"/>
      <c r="L28" s="19">
        <f>L29+L30+L31+L32+L33+L34+L35</f>
        <v>689.2</v>
      </c>
      <c r="M28" s="19"/>
      <c r="N28" s="19">
        <f>N29+N30+N31+N32+N33+N34+N35</f>
        <v>695.26</v>
      </c>
      <c r="O28" s="19"/>
      <c r="P28" s="10"/>
    </row>
    <row r="29" spans="1:17" ht="13.5" customHeight="1" x14ac:dyDescent="0.2">
      <c r="A29" s="8" t="s">
        <v>122</v>
      </c>
      <c r="B29" s="9" t="s">
        <v>32</v>
      </c>
      <c r="C29" s="7" t="s">
        <v>14</v>
      </c>
      <c r="D29" s="7">
        <v>46.26</v>
      </c>
      <c r="E29" s="7">
        <v>51.59</v>
      </c>
      <c r="F29" s="7">
        <v>51.62588458590151</v>
      </c>
      <c r="G29" s="13">
        <v>55.52</v>
      </c>
      <c r="H29" s="7">
        <v>60.35</v>
      </c>
      <c r="I29" s="7"/>
      <c r="J29" s="7"/>
      <c r="K29" s="7"/>
      <c r="L29" s="19">
        <v>61</v>
      </c>
      <c r="M29" s="19"/>
      <c r="N29" s="19">
        <v>61.53</v>
      </c>
      <c r="O29" s="19"/>
      <c r="P29" s="10"/>
    </row>
    <row r="30" spans="1:17" ht="13.5" customHeight="1" x14ac:dyDescent="0.2">
      <c r="A30" s="8" t="s">
        <v>123</v>
      </c>
      <c r="B30" s="9" t="s">
        <v>127</v>
      </c>
      <c r="C30" s="7" t="s">
        <v>14</v>
      </c>
      <c r="D30" s="7">
        <v>139.30000000000001</v>
      </c>
      <c r="E30" s="7"/>
      <c r="F30" s="7">
        <v>155.49808306995416</v>
      </c>
      <c r="G30" s="13"/>
      <c r="H30" s="7">
        <v>181.75</v>
      </c>
      <c r="I30" s="7"/>
      <c r="J30" s="7"/>
      <c r="K30" s="7"/>
      <c r="L30" s="19">
        <v>183.7</v>
      </c>
      <c r="M30" s="19"/>
      <c r="N30" s="19">
        <v>185.31</v>
      </c>
      <c r="O30" s="19"/>
      <c r="P30" s="10"/>
    </row>
    <row r="31" spans="1:17" ht="13.5" customHeight="1" x14ac:dyDescent="0.2">
      <c r="A31" s="8" t="s">
        <v>124</v>
      </c>
      <c r="B31" s="9" t="s">
        <v>128</v>
      </c>
      <c r="C31" s="7" t="s">
        <v>14</v>
      </c>
      <c r="D31" s="7">
        <v>82.61</v>
      </c>
      <c r="E31" s="7">
        <v>194.17</v>
      </c>
      <c r="F31" s="7">
        <v>92.210125932583736</v>
      </c>
      <c r="G31" s="13">
        <v>221.85</v>
      </c>
      <c r="H31" s="7">
        <v>107.77</v>
      </c>
      <c r="I31" s="7"/>
      <c r="J31" s="7"/>
      <c r="K31" s="7"/>
      <c r="L31" s="19">
        <v>108.93</v>
      </c>
      <c r="M31" s="19"/>
      <c r="N31" s="19">
        <v>109.89</v>
      </c>
      <c r="O31" s="19"/>
      <c r="P31" s="10"/>
    </row>
    <row r="32" spans="1:17" ht="27" customHeight="1" x14ac:dyDescent="0.2">
      <c r="A32" s="8" t="s">
        <v>125</v>
      </c>
      <c r="B32" s="9" t="s">
        <v>129</v>
      </c>
      <c r="C32" s="7" t="s">
        <v>14</v>
      </c>
      <c r="D32" s="7">
        <v>128.76</v>
      </c>
      <c r="E32" s="7">
        <v>101.65</v>
      </c>
      <c r="F32" s="7">
        <v>143.72322739474012</v>
      </c>
      <c r="G32" s="13">
        <v>292.73</v>
      </c>
      <c r="H32" s="7">
        <v>167.98</v>
      </c>
      <c r="I32" s="7"/>
      <c r="J32" s="7"/>
      <c r="K32" s="7"/>
      <c r="L32" s="19">
        <v>169.79</v>
      </c>
      <c r="M32" s="19"/>
      <c r="N32" s="19">
        <v>171.28</v>
      </c>
      <c r="O32" s="19"/>
      <c r="P32" s="10"/>
    </row>
    <row r="33" spans="1:16" ht="18" customHeight="1" x14ac:dyDescent="0.2">
      <c r="A33" s="8" t="s">
        <v>126</v>
      </c>
      <c r="B33" s="9" t="s">
        <v>131</v>
      </c>
      <c r="C33" s="7" t="s">
        <v>14</v>
      </c>
      <c r="D33" s="7">
        <v>13.628159999999999</v>
      </c>
      <c r="E33" s="7">
        <v>24.5</v>
      </c>
      <c r="F33" s="7">
        <v>15.211891415438812</v>
      </c>
      <c r="G33" s="13">
        <v>24.9</v>
      </c>
      <c r="H33" s="7">
        <v>17.78</v>
      </c>
      <c r="I33" s="7"/>
      <c r="J33" s="7"/>
      <c r="K33" s="7"/>
      <c r="L33" s="19">
        <v>17.97</v>
      </c>
      <c r="M33" s="19"/>
      <c r="N33" s="19">
        <v>18.13</v>
      </c>
      <c r="O33" s="19"/>
      <c r="P33" s="10"/>
    </row>
    <row r="34" spans="1:16" ht="13.5" customHeight="1" x14ac:dyDescent="0.2">
      <c r="A34" s="8" t="s">
        <v>130</v>
      </c>
      <c r="B34" s="9" t="s">
        <v>33</v>
      </c>
      <c r="C34" s="7" t="s">
        <v>14</v>
      </c>
      <c r="D34" s="7"/>
      <c r="E34" s="7"/>
      <c r="F34" s="7"/>
      <c r="G34" s="13"/>
      <c r="H34" s="7"/>
      <c r="I34" s="7"/>
      <c r="J34" s="7"/>
      <c r="K34" s="7"/>
      <c r="L34" s="19"/>
      <c r="M34" s="19"/>
      <c r="N34" s="19"/>
      <c r="O34" s="19"/>
      <c r="P34" s="10"/>
    </row>
    <row r="35" spans="1:16" ht="50.25" customHeight="1" x14ac:dyDescent="0.2">
      <c r="A35" s="8" t="s">
        <v>132</v>
      </c>
      <c r="B35" s="9" t="s">
        <v>133</v>
      </c>
      <c r="C35" s="7" t="s">
        <v>14</v>
      </c>
      <c r="D35" s="7">
        <f>38.58+'[2]Расчёт расходов долгосрочный'!$G$54</f>
        <v>112.11</v>
      </c>
      <c r="E35" s="7">
        <v>163.25</v>
      </c>
      <c r="F35" s="7">
        <f>'[2]Расчёт расходов долгосрочный'!$H$52+'[2]Расчёт расходов долгосрочный'!$H$54</f>
        <v>125.13832730059269</v>
      </c>
      <c r="G35" s="13">
        <v>132.03</v>
      </c>
      <c r="H35" s="7">
        <v>146.26</v>
      </c>
      <c r="I35" s="7"/>
      <c r="J35" s="7"/>
      <c r="K35" s="7"/>
      <c r="L35" s="19">
        <v>147.81</v>
      </c>
      <c r="M35" s="19"/>
      <c r="N35" s="19">
        <v>149.12</v>
      </c>
      <c r="O35" s="19"/>
      <c r="P35" s="23" t="s">
        <v>138</v>
      </c>
    </row>
    <row r="36" spans="1:16" ht="27" x14ac:dyDescent="0.2">
      <c r="A36" s="8" t="s">
        <v>30</v>
      </c>
      <c r="B36" s="9" t="s">
        <v>93</v>
      </c>
      <c r="C36" s="7" t="s">
        <v>14</v>
      </c>
      <c r="D36" s="7"/>
      <c r="E36" s="7"/>
      <c r="F36" s="7"/>
      <c r="G36" s="17"/>
      <c r="H36" s="7"/>
      <c r="I36" s="7"/>
      <c r="J36" s="7"/>
      <c r="K36" s="7"/>
      <c r="L36" s="19"/>
      <c r="M36" s="19"/>
      <c r="N36" s="19"/>
      <c r="O36" s="19"/>
      <c r="P36" s="10"/>
    </row>
    <row r="37" spans="1:16" ht="27" x14ac:dyDescent="0.2">
      <c r="A37" s="8" t="s">
        <v>94</v>
      </c>
      <c r="B37" s="9" t="s">
        <v>95</v>
      </c>
      <c r="C37" s="7" t="s">
        <v>14</v>
      </c>
      <c r="D37" s="7"/>
      <c r="E37" s="7"/>
      <c r="F37" s="7"/>
      <c r="G37" s="17"/>
      <c r="H37" s="7"/>
      <c r="I37" s="7"/>
      <c r="J37" s="7"/>
      <c r="K37" s="7"/>
      <c r="L37" s="19"/>
      <c r="M37" s="19"/>
      <c r="N37" s="19"/>
      <c r="O37" s="19"/>
      <c r="P37" s="10"/>
    </row>
    <row r="38" spans="1:16" ht="27" x14ac:dyDescent="0.2">
      <c r="A38" s="8" t="s">
        <v>34</v>
      </c>
      <c r="B38" s="9" t="s">
        <v>96</v>
      </c>
      <c r="C38" s="7" t="s">
        <v>14</v>
      </c>
      <c r="D38" s="7">
        <f t="shared" ref="D38:I38" si="0">D41+D42+D44+D46+D47+D51+D48</f>
        <v>7597.1065289439048</v>
      </c>
      <c r="E38" s="26">
        <v>19337.66</v>
      </c>
      <c r="F38" s="7">
        <f t="shared" si="0"/>
        <v>8068.5024534907443</v>
      </c>
      <c r="G38" s="17">
        <f t="shared" si="0"/>
        <v>10728.13</v>
      </c>
      <c r="H38" s="7">
        <f t="shared" si="0"/>
        <v>9365.15</v>
      </c>
      <c r="I38" s="7">
        <f t="shared" si="0"/>
        <v>0</v>
      </c>
      <c r="J38" s="7">
        <v>7452.33</v>
      </c>
      <c r="K38" s="7"/>
      <c r="L38" s="19">
        <f>L41+L42+L44+L46+L47+L51+L48</f>
        <v>9418.23</v>
      </c>
      <c r="M38" s="19">
        <f>M41+M42+M44+M46+M47+M51+M48</f>
        <v>0</v>
      </c>
      <c r="N38" s="19">
        <f>N41+N42+N44+N46+N47+N51+N48</f>
        <v>9462.18</v>
      </c>
      <c r="O38" s="19">
        <f>O41+O42+O44+O46+O47+O51+O48</f>
        <v>0</v>
      </c>
      <c r="P38" s="10"/>
    </row>
    <row r="39" spans="1:16" ht="13.5" x14ac:dyDescent="0.2">
      <c r="A39" s="8" t="s">
        <v>35</v>
      </c>
      <c r="B39" s="9" t="s">
        <v>97</v>
      </c>
      <c r="C39" s="7" t="s">
        <v>14</v>
      </c>
      <c r="D39" s="7"/>
      <c r="E39" s="7"/>
      <c r="F39" s="7" t="s">
        <v>26</v>
      </c>
      <c r="G39" s="17"/>
      <c r="H39" s="7" t="s">
        <v>26</v>
      </c>
      <c r="I39" s="7"/>
      <c r="J39" s="7" t="s">
        <v>26</v>
      </c>
      <c r="K39" s="7"/>
      <c r="L39" s="19"/>
      <c r="M39" s="19"/>
      <c r="N39" s="19"/>
      <c r="O39" s="19"/>
      <c r="P39" s="10"/>
    </row>
    <row r="40" spans="1:16" ht="27" x14ac:dyDescent="0.2">
      <c r="A40" s="8" t="s">
        <v>36</v>
      </c>
      <c r="B40" s="9" t="s">
        <v>38</v>
      </c>
      <c r="C40" s="7" t="s">
        <v>14</v>
      </c>
      <c r="D40" s="7"/>
      <c r="E40" s="7">
        <v>10469.879999999999</v>
      </c>
      <c r="F40" s="7"/>
      <c r="G40" s="17"/>
      <c r="H40" s="7"/>
      <c r="I40" s="7"/>
      <c r="J40" s="7"/>
      <c r="K40" s="7"/>
      <c r="L40" s="19"/>
      <c r="M40" s="19"/>
      <c r="N40" s="19"/>
      <c r="O40" s="19"/>
      <c r="P40" s="10"/>
    </row>
    <row r="41" spans="1:16" ht="13.5" x14ac:dyDescent="0.2">
      <c r="A41" s="8" t="s">
        <v>98</v>
      </c>
      <c r="B41" s="9" t="s">
        <v>31</v>
      </c>
      <c r="C41" s="7" t="s">
        <v>14</v>
      </c>
      <c r="D41" s="7">
        <v>397.19</v>
      </c>
      <c r="E41" s="7">
        <v>858.25</v>
      </c>
      <c r="F41" s="7">
        <v>397.2</v>
      </c>
      <c r="G41" s="13">
        <v>881.38</v>
      </c>
      <c r="H41" s="7">
        <v>367.67</v>
      </c>
      <c r="I41" s="7"/>
      <c r="J41" s="7"/>
      <c r="K41" s="7"/>
      <c r="L41" s="19">
        <v>367.67</v>
      </c>
      <c r="M41" s="19"/>
      <c r="N41" s="19">
        <v>367.67</v>
      </c>
      <c r="O41" s="19"/>
      <c r="P41" s="10"/>
    </row>
    <row r="42" spans="1:16" ht="13.5" customHeight="1" x14ac:dyDescent="0.2">
      <c r="A42" s="8" t="s">
        <v>99</v>
      </c>
      <c r="B42" s="9" t="s">
        <v>100</v>
      </c>
      <c r="C42" s="7" t="s">
        <v>14</v>
      </c>
      <c r="D42" s="7">
        <v>3788.0073066839059</v>
      </c>
      <c r="E42" s="7">
        <v>2652</v>
      </c>
      <c r="F42" s="7">
        <v>4228.2224534907436</v>
      </c>
      <c r="G42" s="13">
        <v>3009.85</v>
      </c>
      <c r="H42" s="7">
        <v>4941.9399999999996</v>
      </c>
      <c r="I42" s="7"/>
      <c r="J42" s="7"/>
      <c r="K42" s="7"/>
      <c r="L42" s="19">
        <v>4995.0200000000004</v>
      </c>
      <c r="M42" s="19"/>
      <c r="N42" s="19">
        <v>5038.97</v>
      </c>
      <c r="O42" s="19"/>
      <c r="P42" s="10"/>
    </row>
    <row r="43" spans="1:16" ht="40.5" x14ac:dyDescent="0.2">
      <c r="A43" s="8" t="s">
        <v>101</v>
      </c>
      <c r="B43" s="9" t="s">
        <v>102</v>
      </c>
      <c r="C43" s="7" t="s">
        <v>14</v>
      </c>
      <c r="D43" s="7"/>
      <c r="E43" s="7"/>
      <c r="F43" s="7"/>
      <c r="G43" s="13"/>
      <c r="H43" s="7"/>
      <c r="I43" s="7"/>
      <c r="J43" s="7"/>
      <c r="K43" s="7"/>
      <c r="L43" s="19"/>
      <c r="M43" s="19"/>
      <c r="N43" s="19"/>
      <c r="O43" s="19"/>
      <c r="P43" s="10"/>
    </row>
    <row r="44" spans="1:16" ht="13.5" customHeight="1" x14ac:dyDescent="0.2">
      <c r="A44" s="8" t="s">
        <v>103</v>
      </c>
      <c r="B44" s="9" t="s">
        <v>104</v>
      </c>
      <c r="C44" s="7" t="s">
        <v>14</v>
      </c>
      <c r="D44" s="7">
        <v>1596.91922226</v>
      </c>
      <c r="E44" s="7" t="s">
        <v>139</v>
      </c>
      <c r="F44" s="7">
        <v>2153.8200000000002</v>
      </c>
      <c r="G44" s="13">
        <v>5241.13</v>
      </c>
      <c r="H44" s="7">
        <v>2679.54</v>
      </c>
      <c r="I44" s="7"/>
      <c r="J44" s="7"/>
      <c r="K44" s="7"/>
      <c r="L44" s="19">
        <v>2679.54</v>
      </c>
      <c r="M44" s="19"/>
      <c r="N44" s="19">
        <v>2679.54</v>
      </c>
      <c r="O44" s="19"/>
      <c r="P44" s="10"/>
    </row>
    <row r="45" spans="1:16" ht="13.5" customHeight="1" x14ac:dyDescent="0.2">
      <c r="A45" s="8" t="s">
        <v>105</v>
      </c>
      <c r="B45" s="9" t="s">
        <v>106</v>
      </c>
      <c r="C45" s="7" t="s">
        <v>14</v>
      </c>
      <c r="D45" s="7"/>
      <c r="E45" s="7"/>
      <c r="F45" s="7"/>
      <c r="G45" s="13"/>
      <c r="H45" s="7"/>
      <c r="I45" s="7"/>
      <c r="J45" s="7"/>
      <c r="K45" s="7"/>
      <c r="L45" s="19"/>
      <c r="M45" s="19"/>
      <c r="N45" s="19"/>
      <c r="O45" s="19"/>
      <c r="P45" s="10"/>
    </row>
    <row r="46" spans="1:16" ht="13.5" customHeight="1" x14ac:dyDescent="0.2">
      <c r="A46" s="8" t="s">
        <v>107</v>
      </c>
      <c r="B46" s="9" t="s">
        <v>108</v>
      </c>
      <c r="C46" s="7" t="s">
        <v>14</v>
      </c>
      <c r="D46" s="7">
        <v>1152</v>
      </c>
      <c r="E46" s="7">
        <v>581</v>
      </c>
      <c r="F46" s="7">
        <v>594.88</v>
      </c>
      <c r="G46" s="13">
        <v>583.22</v>
      </c>
      <c r="H46" s="7">
        <v>581</v>
      </c>
      <c r="I46" s="7"/>
      <c r="J46" s="7"/>
      <c r="K46" s="7"/>
      <c r="L46" s="19">
        <v>581</v>
      </c>
      <c r="M46" s="19"/>
      <c r="N46" s="19">
        <v>581</v>
      </c>
      <c r="O46" s="19"/>
      <c r="P46" s="10"/>
    </row>
    <row r="47" spans="1:16" ht="13.5" customHeight="1" x14ac:dyDescent="0.2">
      <c r="A47" s="8" t="s">
        <v>109</v>
      </c>
      <c r="B47" s="9" t="s">
        <v>110</v>
      </c>
      <c r="C47" s="7" t="s">
        <v>14</v>
      </c>
      <c r="D47" s="7">
        <v>662.99</v>
      </c>
      <c r="E47" s="7">
        <v>795</v>
      </c>
      <c r="F47" s="7">
        <v>694.38</v>
      </c>
      <c r="G47" s="13">
        <v>1012.55</v>
      </c>
      <c r="H47" s="7">
        <v>795</v>
      </c>
      <c r="I47" s="7"/>
      <c r="J47" s="7"/>
      <c r="K47" s="7"/>
      <c r="L47" s="19">
        <v>795</v>
      </c>
      <c r="M47" s="19"/>
      <c r="N47" s="19">
        <v>795</v>
      </c>
      <c r="O47" s="19"/>
      <c r="P47" s="10"/>
    </row>
    <row r="48" spans="1:16" ht="54" x14ac:dyDescent="0.2">
      <c r="A48" s="8" t="s">
        <v>111</v>
      </c>
      <c r="B48" s="9" t="s">
        <v>112</v>
      </c>
      <c r="C48" s="7" t="s">
        <v>14</v>
      </c>
      <c r="D48" s="7"/>
      <c r="E48" s="7"/>
      <c r="F48" s="7"/>
      <c r="G48" s="17"/>
      <c r="H48" s="7"/>
      <c r="I48" s="7"/>
      <c r="J48" s="7"/>
      <c r="K48" s="7"/>
      <c r="L48" s="19"/>
      <c r="M48" s="19"/>
      <c r="N48" s="19"/>
      <c r="O48" s="19"/>
      <c r="P48" s="10"/>
    </row>
    <row r="49" spans="1:16" ht="30.75" customHeight="1" x14ac:dyDescent="0.2">
      <c r="A49" s="8" t="s">
        <v>113</v>
      </c>
      <c r="B49" s="9" t="s">
        <v>39</v>
      </c>
      <c r="C49" s="7" t="s">
        <v>40</v>
      </c>
      <c r="D49" s="7"/>
      <c r="E49" s="7"/>
      <c r="F49" s="7"/>
      <c r="G49" s="17"/>
      <c r="H49" s="7"/>
      <c r="I49" s="7"/>
      <c r="J49" s="7" t="s">
        <v>26</v>
      </c>
      <c r="K49" s="7"/>
      <c r="L49" s="19"/>
      <c r="M49" s="19"/>
      <c r="N49" s="19"/>
      <c r="O49" s="19"/>
      <c r="P49" s="10"/>
    </row>
    <row r="50" spans="1:16" ht="94.5" x14ac:dyDescent="0.2">
      <c r="A50" s="8" t="s">
        <v>114</v>
      </c>
      <c r="B50" s="9" t="s">
        <v>41</v>
      </c>
      <c r="C50" s="7" t="s">
        <v>14</v>
      </c>
      <c r="D50" s="7"/>
      <c r="E50" s="7"/>
      <c r="F50" s="7"/>
      <c r="G50" s="17"/>
      <c r="H50" s="7"/>
      <c r="I50" s="7"/>
      <c r="J50" s="7" t="s">
        <v>26</v>
      </c>
      <c r="K50" s="7"/>
      <c r="L50" s="19"/>
      <c r="M50" s="19"/>
      <c r="N50" s="19"/>
      <c r="O50" s="19"/>
      <c r="P50" s="10"/>
    </row>
    <row r="51" spans="1:16" ht="27" x14ac:dyDescent="0.2">
      <c r="A51" s="8" t="s">
        <v>115</v>
      </c>
      <c r="B51" s="9" t="s">
        <v>116</v>
      </c>
      <c r="C51" s="7" t="s">
        <v>14</v>
      </c>
      <c r="D51" s="7"/>
      <c r="E51" s="7"/>
      <c r="F51" s="7"/>
      <c r="G51" s="17"/>
      <c r="H51" s="7"/>
      <c r="I51" s="7"/>
      <c r="J51" s="7"/>
      <c r="K51" s="7"/>
      <c r="L51" s="19"/>
      <c r="M51" s="19"/>
      <c r="N51" s="19"/>
      <c r="O51" s="19"/>
      <c r="P51" s="10"/>
    </row>
    <row r="52" spans="1:16" ht="40.5" x14ac:dyDescent="0.2">
      <c r="A52" s="8" t="s">
        <v>37</v>
      </c>
      <c r="B52" s="9" t="s">
        <v>117</v>
      </c>
      <c r="C52" s="7" t="s">
        <v>14</v>
      </c>
      <c r="D52" s="25">
        <f>'[2]Расчёт расходов долгосрочный'!$G$94+'[2]Расчёт расходов долгосрочный'!$G$95</f>
        <v>7411.27</v>
      </c>
      <c r="E52" s="21"/>
      <c r="F52" s="21">
        <v>5222</v>
      </c>
      <c r="G52" s="20"/>
      <c r="H52" s="16">
        <v>1120.94</v>
      </c>
      <c r="I52" s="10"/>
      <c r="J52" s="10"/>
      <c r="K52" s="7"/>
      <c r="L52" s="19"/>
      <c r="M52" s="19"/>
      <c r="N52" s="19"/>
      <c r="O52" s="19"/>
      <c r="P52" s="10"/>
    </row>
    <row r="53" spans="1:16" ht="27" x14ac:dyDescent="0.2">
      <c r="A53" s="8" t="s">
        <v>42</v>
      </c>
      <c r="B53" s="9" t="s">
        <v>43</v>
      </c>
      <c r="C53" s="7" t="s">
        <v>14</v>
      </c>
      <c r="D53" s="7">
        <f t="shared" ref="D53:I53" si="1">D20+D26+D24+D22</f>
        <v>23291.98</v>
      </c>
      <c r="E53" s="7">
        <f t="shared" si="1"/>
        <v>25602.129999999997</v>
      </c>
      <c r="F53" s="7">
        <f t="shared" si="1"/>
        <v>25998.796023716517</v>
      </c>
      <c r="G53" s="17">
        <f t="shared" si="1"/>
        <v>24842.91</v>
      </c>
      <c r="H53" s="7">
        <f t="shared" si="1"/>
        <v>30387.380000000005</v>
      </c>
      <c r="I53" s="24">
        <f t="shared" si="1"/>
        <v>0</v>
      </c>
      <c r="J53" s="7" t="e">
        <f>J20+J26</f>
        <v>#VALUE!</v>
      </c>
      <c r="K53" s="7"/>
      <c r="L53" s="19">
        <f>L20+L26+L24+L22</f>
        <v>30713.739999999998</v>
      </c>
      <c r="M53" s="24">
        <f>M20+M26+M24+M22</f>
        <v>0</v>
      </c>
      <c r="N53" s="19">
        <f>N20+N26+N24+N22</f>
        <v>30984.03</v>
      </c>
      <c r="O53" s="24">
        <f>O20+O26+O24+O22</f>
        <v>0</v>
      </c>
      <c r="P53" s="10"/>
    </row>
    <row r="54" spans="1:16" ht="27" x14ac:dyDescent="0.2">
      <c r="A54" s="8" t="s">
        <v>44</v>
      </c>
      <c r="B54" s="9" t="s">
        <v>45</v>
      </c>
      <c r="C54" s="7" t="s">
        <v>14</v>
      </c>
      <c r="D54" s="15">
        <v>2044.71</v>
      </c>
      <c r="E54" s="7">
        <v>3822.85</v>
      </c>
      <c r="F54" s="7">
        <v>3345.82</v>
      </c>
      <c r="G54" s="17">
        <v>4842.2870000000003</v>
      </c>
      <c r="H54" s="7"/>
      <c r="I54" s="7"/>
      <c r="J54" s="7"/>
      <c r="K54" s="7"/>
      <c r="L54" s="19"/>
      <c r="M54" s="19"/>
      <c r="N54" s="19"/>
      <c r="O54" s="19"/>
      <c r="P54" s="10"/>
    </row>
    <row r="55" spans="1:16" ht="27" x14ac:dyDescent="0.2">
      <c r="A55" s="8" t="s">
        <v>15</v>
      </c>
      <c r="B55" s="9" t="s">
        <v>46</v>
      </c>
      <c r="C55" s="7" t="s">
        <v>47</v>
      </c>
      <c r="D55" s="15">
        <v>0.72454499999999999</v>
      </c>
      <c r="E55" s="7">
        <v>0.97980599999999995</v>
      </c>
      <c r="F55" s="7">
        <v>0.90049999999999997</v>
      </c>
      <c r="G55" s="17">
        <v>1.1876880000000001</v>
      </c>
      <c r="H55" s="7"/>
      <c r="I55" s="7"/>
      <c r="J55" s="7"/>
      <c r="K55" s="7"/>
      <c r="L55" s="19"/>
      <c r="M55" s="19"/>
      <c r="N55" s="19"/>
      <c r="O55" s="19"/>
      <c r="P55" s="10"/>
    </row>
    <row r="56" spans="1:16" ht="54" x14ac:dyDescent="0.2">
      <c r="A56" s="8" t="s">
        <v>34</v>
      </c>
      <c r="B56" s="9" t="s">
        <v>48</v>
      </c>
      <c r="C56" s="7" t="s">
        <v>14</v>
      </c>
      <c r="D56" s="15">
        <v>2.8220689999999999</v>
      </c>
      <c r="E56" s="15">
        <f>E54/E55/1000</f>
        <v>3.9016397123512205</v>
      </c>
      <c r="F56" s="15">
        <v>3.7155100000000001</v>
      </c>
      <c r="G56" s="17">
        <f>G54/G55/1000</f>
        <v>4.0770699038804805</v>
      </c>
      <c r="H56" s="15"/>
      <c r="I56" s="7"/>
      <c r="J56" s="7"/>
      <c r="K56" s="7"/>
      <c r="L56" s="19"/>
      <c r="M56" s="19"/>
      <c r="N56" s="19"/>
      <c r="O56" s="19"/>
      <c r="P56" s="10"/>
    </row>
    <row r="57" spans="1:16" ht="57.75" customHeight="1" x14ac:dyDescent="0.2">
      <c r="A57" s="8" t="s">
        <v>49</v>
      </c>
      <c r="B57" s="9" t="s">
        <v>50</v>
      </c>
      <c r="C57" s="7" t="s">
        <v>11</v>
      </c>
      <c r="D57" s="7" t="s">
        <v>11</v>
      </c>
      <c r="E57" s="7" t="s">
        <v>11</v>
      </c>
      <c r="F57" s="13" t="s">
        <v>11</v>
      </c>
      <c r="G57" s="7" t="s">
        <v>11</v>
      </c>
      <c r="H57" s="7" t="s">
        <v>11</v>
      </c>
      <c r="I57" s="24" t="s">
        <v>11</v>
      </c>
      <c r="J57" s="24" t="s">
        <v>11</v>
      </c>
      <c r="K57" s="24" t="s">
        <v>11</v>
      </c>
      <c r="L57" s="24" t="s">
        <v>11</v>
      </c>
      <c r="M57" s="24" t="s">
        <v>11</v>
      </c>
      <c r="N57" s="24" t="s">
        <v>11</v>
      </c>
      <c r="O57" s="24" t="s">
        <v>11</v>
      </c>
      <c r="P57" s="7"/>
    </row>
    <row r="58" spans="1:16" ht="19.5" customHeight="1" x14ac:dyDescent="0.2">
      <c r="A58" s="8" t="s">
        <v>12</v>
      </c>
      <c r="B58" s="9" t="s">
        <v>51</v>
      </c>
      <c r="C58" s="7" t="s">
        <v>52</v>
      </c>
      <c r="D58" s="13">
        <v>481</v>
      </c>
      <c r="E58" s="13">
        <v>481</v>
      </c>
      <c r="F58" s="13">
        <v>481</v>
      </c>
      <c r="G58" s="13">
        <v>481</v>
      </c>
      <c r="H58" s="13">
        <v>481</v>
      </c>
      <c r="I58" s="13"/>
      <c r="J58" s="13"/>
      <c r="K58" s="13"/>
      <c r="L58" s="13"/>
      <c r="M58" s="13"/>
      <c r="N58" s="13"/>
      <c r="O58" s="13"/>
      <c r="P58" s="10"/>
    </row>
    <row r="59" spans="1:16" ht="21.75" customHeight="1" x14ac:dyDescent="0.2">
      <c r="A59" s="8" t="s">
        <v>53</v>
      </c>
      <c r="B59" s="9" t="s">
        <v>54</v>
      </c>
      <c r="C59" s="7" t="s">
        <v>55</v>
      </c>
      <c r="D59" s="7">
        <v>39.872999999999998</v>
      </c>
      <c r="E59" s="7">
        <v>48.44</v>
      </c>
      <c r="F59" s="7">
        <v>48.44</v>
      </c>
      <c r="G59" s="7">
        <v>49.43</v>
      </c>
      <c r="H59" s="7">
        <v>53.978000000000002</v>
      </c>
      <c r="I59" s="7"/>
      <c r="J59" s="7"/>
      <c r="K59" s="7"/>
      <c r="L59" s="19"/>
      <c r="M59" s="19"/>
      <c r="N59" s="19"/>
      <c r="O59" s="19"/>
      <c r="P59" s="10"/>
    </row>
    <row r="60" spans="1:16" ht="28.5" customHeight="1" x14ac:dyDescent="0.2">
      <c r="A60" s="8" t="s">
        <v>56</v>
      </c>
      <c r="B60" s="9" t="s">
        <v>57</v>
      </c>
      <c r="C60" s="7" t="s">
        <v>55</v>
      </c>
      <c r="D60" s="7">
        <v>33.372999999999998</v>
      </c>
      <c r="E60" s="22">
        <v>41.94</v>
      </c>
      <c r="F60" s="22">
        <v>41.94</v>
      </c>
      <c r="G60" s="22">
        <v>42.93</v>
      </c>
      <c r="H60" s="22">
        <v>47.478000000000002</v>
      </c>
      <c r="I60" s="22">
        <f t="shared" ref="I60:O60" si="2">I59</f>
        <v>0</v>
      </c>
      <c r="J60" s="22">
        <f t="shared" si="2"/>
        <v>0</v>
      </c>
      <c r="K60" s="22">
        <f t="shared" si="2"/>
        <v>0</v>
      </c>
      <c r="L60" s="22"/>
      <c r="M60" s="22">
        <f t="shared" si="2"/>
        <v>0</v>
      </c>
      <c r="N60" s="22"/>
      <c r="O60" s="22">
        <f t="shared" si="2"/>
        <v>0</v>
      </c>
      <c r="P60" s="10"/>
    </row>
    <row r="61" spans="1:16" ht="27" customHeight="1" x14ac:dyDescent="0.2">
      <c r="A61" s="8" t="s">
        <v>58</v>
      </c>
      <c r="B61" s="9" t="s">
        <v>118</v>
      </c>
      <c r="C61" s="7" t="s">
        <v>59</v>
      </c>
      <c r="D61" s="7">
        <f>D62+D63</f>
        <v>81.559999999999988</v>
      </c>
      <c r="E61" s="22">
        <f t="shared" ref="E61:O61" si="3">E62+E63</f>
        <v>122.90724</v>
      </c>
      <c r="F61" s="22">
        <f>F62+F63</f>
        <v>122.91074</v>
      </c>
      <c r="G61" s="22">
        <f t="shared" si="3"/>
        <v>122.91074</v>
      </c>
      <c r="H61" s="22">
        <f>H62+H63</f>
        <v>257.47000000000003</v>
      </c>
      <c r="I61" s="22">
        <f t="shared" si="3"/>
        <v>0</v>
      </c>
      <c r="J61" s="22">
        <f t="shared" si="3"/>
        <v>0</v>
      </c>
      <c r="K61" s="22">
        <f t="shared" si="3"/>
        <v>0</v>
      </c>
      <c r="L61" s="22">
        <f>L62+L63</f>
        <v>0</v>
      </c>
      <c r="M61" s="22">
        <f t="shared" si="3"/>
        <v>0</v>
      </c>
      <c r="N61" s="22">
        <f>N62+N63</f>
        <v>0</v>
      </c>
      <c r="O61" s="22">
        <f t="shared" si="3"/>
        <v>0</v>
      </c>
      <c r="P61" s="10"/>
    </row>
    <row r="62" spans="1:16" ht="26.25" customHeight="1" x14ac:dyDescent="0.2">
      <c r="A62" s="8" t="s">
        <v>60</v>
      </c>
      <c r="B62" s="9" t="s">
        <v>61</v>
      </c>
      <c r="C62" s="7" t="s">
        <v>59</v>
      </c>
      <c r="D62" s="7">
        <v>53.376499999999993</v>
      </c>
      <c r="E62" s="7">
        <v>65.98724</v>
      </c>
      <c r="F62" s="7">
        <v>65.98724</v>
      </c>
      <c r="G62" s="27">
        <v>65.98724</v>
      </c>
      <c r="H62" s="7">
        <v>67.13</v>
      </c>
      <c r="I62" s="7"/>
      <c r="J62" s="7"/>
      <c r="K62" s="7"/>
      <c r="L62" s="19"/>
      <c r="M62" s="19"/>
      <c r="N62" s="19"/>
      <c r="O62" s="19"/>
      <c r="P62" s="10"/>
    </row>
    <row r="63" spans="1:16" ht="27.75" customHeight="1" x14ac:dyDescent="0.2">
      <c r="A63" s="8" t="s">
        <v>62</v>
      </c>
      <c r="B63" s="9" t="s">
        <v>63</v>
      </c>
      <c r="C63" s="7" t="s">
        <v>59</v>
      </c>
      <c r="D63" s="7">
        <v>28.183499999999999</v>
      </c>
      <c r="E63" s="7">
        <v>56.92</v>
      </c>
      <c r="F63" s="7">
        <v>56.923499999999997</v>
      </c>
      <c r="G63" s="27">
        <v>56.923499999999997</v>
      </c>
      <c r="H63" s="7">
        <v>190.34</v>
      </c>
      <c r="I63" s="7"/>
      <c r="J63" s="7"/>
      <c r="K63" s="7"/>
      <c r="L63" s="19"/>
      <c r="M63" s="19"/>
      <c r="N63" s="19"/>
      <c r="O63" s="19"/>
      <c r="P63" s="10"/>
    </row>
    <row r="64" spans="1:16" ht="13.5" customHeight="1" x14ac:dyDescent="0.2">
      <c r="A64" s="8" t="s">
        <v>64</v>
      </c>
      <c r="B64" s="9" t="s">
        <v>119</v>
      </c>
      <c r="C64" s="7" t="s">
        <v>59</v>
      </c>
      <c r="D64" s="7">
        <v>1516.2</v>
      </c>
      <c r="E64" s="22">
        <f t="shared" ref="E64:O64" si="4">E65</f>
        <v>1512</v>
      </c>
      <c r="F64" s="22">
        <v>1657.2</v>
      </c>
      <c r="G64" s="27">
        <v>1657.2</v>
      </c>
      <c r="H64" s="22">
        <v>1817</v>
      </c>
      <c r="I64" s="22">
        <f t="shared" si="4"/>
        <v>0</v>
      </c>
      <c r="J64" s="22">
        <f t="shared" si="4"/>
        <v>0</v>
      </c>
      <c r="K64" s="22">
        <f t="shared" si="4"/>
        <v>0</v>
      </c>
      <c r="L64" s="22"/>
      <c r="M64" s="22">
        <f t="shared" si="4"/>
        <v>0</v>
      </c>
      <c r="N64" s="22"/>
      <c r="O64" s="22">
        <f t="shared" si="4"/>
        <v>0</v>
      </c>
      <c r="P64" s="10"/>
    </row>
    <row r="65" spans="1:16" ht="24" customHeight="1" x14ac:dyDescent="0.2">
      <c r="A65" s="8" t="s">
        <v>65</v>
      </c>
      <c r="B65" s="9" t="s">
        <v>120</v>
      </c>
      <c r="C65" s="7" t="s">
        <v>59</v>
      </c>
      <c r="D65" s="7">
        <v>1371</v>
      </c>
      <c r="E65" s="7">
        <v>1512</v>
      </c>
      <c r="F65" s="7">
        <v>1512</v>
      </c>
      <c r="G65" s="27">
        <v>1512</v>
      </c>
      <c r="H65" s="7">
        <v>1671.8</v>
      </c>
      <c r="I65" s="7"/>
      <c r="J65" s="7"/>
      <c r="K65" s="7"/>
      <c r="L65" s="19"/>
      <c r="M65" s="19"/>
      <c r="N65" s="19"/>
      <c r="O65" s="19"/>
      <c r="P65" s="10"/>
    </row>
    <row r="66" spans="1:16" ht="15" customHeight="1" x14ac:dyDescent="0.2">
      <c r="A66" s="8" t="s">
        <v>66</v>
      </c>
      <c r="B66" s="9" t="s">
        <v>121</v>
      </c>
      <c r="C66" s="7" t="s">
        <v>67</v>
      </c>
      <c r="D66" s="7">
        <f>D67+D68</f>
        <v>44.09</v>
      </c>
      <c r="E66" s="22">
        <f t="shared" ref="E66:O66" si="5">E67+E68</f>
        <v>71.23</v>
      </c>
      <c r="F66" s="22">
        <f>F67+F68</f>
        <v>71.228999999999999</v>
      </c>
      <c r="G66" s="22">
        <f t="shared" si="5"/>
        <v>71.228999999999999</v>
      </c>
      <c r="H66" s="22">
        <f>H67+H68</f>
        <v>161.815</v>
      </c>
      <c r="I66" s="22">
        <f t="shared" si="5"/>
        <v>0</v>
      </c>
      <c r="J66" s="22">
        <f t="shared" si="5"/>
        <v>0</v>
      </c>
      <c r="K66" s="22">
        <f t="shared" si="5"/>
        <v>0</v>
      </c>
      <c r="L66" s="22">
        <f>L67+L68</f>
        <v>0</v>
      </c>
      <c r="M66" s="22">
        <f t="shared" si="5"/>
        <v>0</v>
      </c>
      <c r="N66" s="22">
        <f>N67+N68</f>
        <v>0</v>
      </c>
      <c r="O66" s="22">
        <f t="shared" si="5"/>
        <v>0</v>
      </c>
      <c r="P66" s="10"/>
    </row>
    <row r="67" spans="1:16" ht="27" x14ac:dyDescent="0.2">
      <c r="A67" s="8" t="s">
        <v>68</v>
      </c>
      <c r="B67" s="9" t="s">
        <v>69</v>
      </c>
      <c r="C67" s="7" t="s">
        <v>67</v>
      </c>
      <c r="D67" s="7">
        <v>25.3</v>
      </c>
      <c r="E67" s="7">
        <v>33.28</v>
      </c>
      <c r="F67" s="7">
        <v>33.28</v>
      </c>
      <c r="G67" s="27">
        <v>33.28</v>
      </c>
      <c r="H67" s="7">
        <v>34.920999999999999</v>
      </c>
      <c r="I67" s="7"/>
      <c r="J67" s="7"/>
      <c r="K67" s="7"/>
      <c r="L67" s="19"/>
      <c r="M67" s="19"/>
      <c r="N67" s="19"/>
      <c r="O67" s="19"/>
      <c r="P67" s="10"/>
    </row>
    <row r="68" spans="1:16" ht="27" x14ac:dyDescent="0.2">
      <c r="A68" s="8" t="s">
        <v>70</v>
      </c>
      <c r="B68" s="9" t="s">
        <v>71</v>
      </c>
      <c r="C68" s="7" t="s">
        <v>67</v>
      </c>
      <c r="D68" s="7">
        <v>18.79</v>
      </c>
      <c r="E68" s="7">
        <v>37.950000000000003</v>
      </c>
      <c r="F68" s="7">
        <v>37.948999999999998</v>
      </c>
      <c r="G68" s="27">
        <v>37.948999999999998</v>
      </c>
      <c r="H68" s="7">
        <v>126.89400000000001</v>
      </c>
      <c r="I68" s="7"/>
      <c r="J68" s="7"/>
      <c r="K68" s="7"/>
      <c r="L68" s="19"/>
      <c r="M68" s="19"/>
      <c r="N68" s="19"/>
      <c r="O68" s="19"/>
      <c r="P68" s="10"/>
    </row>
    <row r="69" spans="1:16" ht="24.75" customHeight="1" x14ac:dyDescent="0.2">
      <c r="A69" s="8" t="s">
        <v>72</v>
      </c>
      <c r="B69" s="9" t="s">
        <v>73</v>
      </c>
      <c r="C69" s="7" t="s">
        <v>74</v>
      </c>
      <c r="D69" s="7">
        <v>24.13</v>
      </c>
      <c r="E69" s="7">
        <v>17.18</v>
      </c>
      <c r="F69" s="7">
        <v>17.18</v>
      </c>
      <c r="G69" s="27">
        <v>17.18</v>
      </c>
      <c r="H69" s="7">
        <v>7.39</v>
      </c>
      <c r="I69" s="7"/>
      <c r="J69" s="7"/>
      <c r="K69" s="7"/>
      <c r="L69" s="19"/>
      <c r="M69" s="19"/>
      <c r="N69" s="19"/>
      <c r="O69" s="19"/>
      <c r="P69" s="10"/>
    </row>
    <row r="70" spans="1:16" ht="27" x14ac:dyDescent="0.2">
      <c r="A70" s="8" t="s">
        <v>75</v>
      </c>
      <c r="B70" s="9" t="s">
        <v>76</v>
      </c>
      <c r="C70" s="7" t="s">
        <v>14</v>
      </c>
      <c r="D70" s="7" t="s">
        <v>11</v>
      </c>
      <c r="E70" s="7">
        <v>10469.879999999999</v>
      </c>
      <c r="F70" s="7" t="s">
        <v>11</v>
      </c>
      <c r="G70" s="7"/>
      <c r="H70" s="7" t="s">
        <v>11</v>
      </c>
      <c r="I70" s="7"/>
      <c r="J70" s="7">
        <f>J71</f>
        <v>0</v>
      </c>
      <c r="K70" s="7"/>
      <c r="L70" s="19" t="s">
        <v>11</v>
      </c>
      <c r="M70" s="19"/>
      <c r="N70" s="19" t="s">
        <v>11</v>
      </c>
      <c r="O70" s="19"/>
      <c r="P70" s="10"/>
    </row>
    <row r="71" spans="1:16" ht="27" x14ac:dyDescent="0.2">
      <c r="A71" s="8" t="s">
        <v>77</v>
      </c>
      <c r="B71" s="9" t="s">
        <v>78</v>
      </c>
      <c r="C71" s="7" t="s">
        <v>14</v>
      </c>
      <c r="D71" s="7" t="s">
        <v>11</v>
      </c>
      <c r="E71" s="7"/>
      <c r="F71" s="7" t="s">
        <v>11</v>
      </c>
      <c r="G71" s="7"/>
      <c r="H71" s="7" t="s">
        <v>11</v>
      </c>
      <c r="I71" s="7"/>
      <c r="J71" s="7"/>
      <c r="K71" s="7"/>
      <c r="L71" s="19" t="s">
        <v>11</v>
      </c>
      <c r="M71" s="19"/>
      <c r="N71" s="19" t="s">
        <v>11</v>
      </c>
      <c r="O71" s="19"/>
      <c r="P71" s="10"/>
    </row>
    <row r="72" spans="1:16" ht="40.5" x14ac:dyDescent="0.2">
      <c r="A72" s="8" t="s">
        <v>79</v>
      </c>
      <c r="B72" s="9" t="s">
        <v>80</v>
      </c>
      <c r="C72" s="7" t="s">
        <v>74</v>
      </c>
      <c r="D72" s="7">
        <v>3.2</v>
      </c>
      <c r="E72" s="7" t="s">
        <v>11</v>
      </c>
      <c r="F72" s="7">
        <v>3.2</v>
      </c>
      <c r="G72" s="7" t="s">
        <v>11</v>
      </c>
      <c r="H72" s="7">
        <v>3.2</v>
      </c>
      <c r="I72" s="7" t="s">
        <v>11</v>
      </c>
      <c r="J72" s="7"/>
      <c r="K72" s="7"/>
      <c r="L72" s="19">
        <v>3.2</v>
      </c>
      <c r="M72" s="19" t="s">
        <v>11</v>
      </c>
      <c r="N72" s="19">
        <v>3.2</v>
      </c>
      <c r="O72" s="19" t="s">
        <v>11</v>
      </c>
      <c r="P72" s="10"/>
    </row>
    <row r="73" spans="1:16" x14ac:dyDescent="0.2">
      <c r="C73" s="14"/>
      <c r="D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</sheetData>
  <mergeCells count="13">
    <mergeCell ref="P13:P14"/>
    <mergeCell ref="B6:K6"/>
    <mergeCell ref="A8:B8"/>
    <mergeCell ref="A11:B11"/>
    <mergeCell ref="A13:A14"/>
    <mergeCell ref="B13:B14"/>
    <mergeCell ref="C13:C14"/>
    <mergeCell ref="D13:E13"/>
    <mergeCell ref="F13:G13"/>
    <mergeCell ref="H13:I13"/>
    <mergeCell ref="J13:K13"/>
    <mergeCell ref="L13:M13"/>
    <mergeCell ref="N13:O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Павловна</dc:creator>
  <cp:lastModifiedBy>Пользователь</cp:lastModifiedBy>
  <dcterms:created xsi:type="dcterms:W3CDTF">2017-01-25T08:28:17Z</dcterms:created>
  <dcterms:modified xsi:type="dcterms:W3CDTF">2024-03-26T12:04:29Z</dcterms:modified>
</cp:coreProperties>
</file>