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4320" windowWidth="28800" windowHeight="7515" tabRatio="588" firstSheet="1" activeTab="1"/>
  </bookViews>
  <sheets>
    <sheet name="приложение к приказу (2)" sheetId="4" state="hidden" r:id="rId1"/>
    <sheet name="объемы" sheetId="3" r:id="rId2"/>
  </sheets>
  <externalReferences>
    <externalReference r:id="rId3"/>
  </externalReferences>
  <definedNames>
    <definedName name="_xlnm._FilterDatabase" localSheetId="1" hidden="1">объемы!$A$8:$A$294</definedName>
    <definedName name="_xlnm._FilterDatabase" localSheetId="0" hidden="1">'приложение к приказу (2)'!$A$8:$D$294</definedName>
    <definedName name="LOST">[1]TEHSHEET!$N$1268:$N$1311</definedName>
    <definedName name="_xlnm.Print_Area" localSheetId="1">объемы!$A$1:$AA$266</definedName>
    <definedName name="_xlnm.Print_Area" localSheetId="0">'приложение к приказу (2)'!$A$1:$G$294</definedName>
  </definedNames>
  <calcPr calcId="145621"/>
</workbook>
</file>

<file path=xl/calcChain.xml><?xml version="1.0" encoding="utf-8"?>
<calcChain xmlns="http://schemas.openxmlformats.org/spreadsheetml/2006/main">
  <c r="Z138" i="4" l="1"/>
  <c r="Y138" i="4"/>
  <c r="AA138" i="4" l="1"/>
  <c r="AC56" i="3"/>
  <c r="AC270" i="3" l="1"/>
  <c r="Y137" i="4" l="1"/>
  <c r="V137" i="4"/>
  <c r="AC250" i="3" l="1"/>
  <c r="AC213" i="3" l="1"/>
  <c r="AC288" i="3" l="1"/>
  <c r="AC249" i="3" l="1"/>
  <c r="AC258" i="3" l="1"/>
  <c r="AC287" i="3" l="1"/>
  <c r="AC291" i="3" l="1"/>
  <c r="V289" i="4"/>
  <c r="W289" i="4"/>
  <c r="Y289" i="4"/>
  <c r="Z289" i="4"/>
  <c r="V291" i="4"/>
  <c r="W291" i="4"/>
  <c r="Y291" i="4"/>
  <c r="Z291" i="4"/>
  <c r="V293" i="4"/>
  <c r="W293" i="4"/>
  <c r="Y293" i="4"/>
  <c r="Z293" i="4"/>
  <c r="V295" i="4"/>
  <c r="W295" i="4"/>
  <c r="Y295" i="4"/>
  <c r="Z295" i="4"/>
  <c r="V296" i="4"/>
  <c r="W296" i="4"/>
  <c r="Y296" i="4"/>
  <c r="Z296" i="4"/>
  <c r="V297" i="4"/>
  <c r="W297" i="4"/>
  <c r="Y297" i="4"/>
  <c r="Z297" i="4"/>
  <c r="V285" i="4"/>
  <c r="W285" i="4"/>
  <c r="Y285" i="4"/>
  <c r="Z285" i="4"/>
  <c r="AC289" i="3"/>
  <c r="V298" i="4"/>
  <c r="W298" i="4"/>
  <c r="Y298" i="4"/>
  <c r="Z298" i="4"/>
  <c r="V300" i="4"/>
  <c r="W300" i="4"/>
  <c r="Y300" i="4"/>
  <c r="Z300" i="4"/>
  <c r="V302" i="4"/>
  <c r="W302" i="4"/>
  <c r="Y302" i="4"/>
  <c r="Z302" i="4"/>
  <c r="AC283" i="3"/>
  <c r="X297" i="4" l="1"/>
  <c r="AA296" i="4"/>
  <c r="AA295" i="4"/>
  <c r="AA297" i="4"/>
  <c r="X291" i="4"/>
  <c r="X289" i="4"/>
  <c r="AA291" i="4"/>
  <c r="AA289" i="4"/>
  <c r="AA293" i="4"/>
  <c r="X293" i="4"/>
  <c r="X295" i="4"/>
  <c r="X296" i="4"/>
  <c r="AA285" i="4"/>
  <c r="X285" i="4"/>
  <c r="AA298" i="4"/>
  <c r="X302" i="4"/>
  <c r="X298" i="4"/>
  <c r="AA302" i="4"/>
  <c r="X300" i="4"/>
  <c r="AA300" i="4"/>
  <c r="AC293" i="3" l="1"/>
  <c r="Q214" i="3" l="1"/>
  <c r="L214" i="3"/>
  <c r="M214" i="3"/>
  <c r="N214" i="3"/>
  <c r="O214" i="3"/>
  <c r="AC285" i="3" l="1"/>
  <c r="AC277" i="3" l="1"/>
  <c r="Z206" i="4" l="1"/>
  <c r="Z198" i="4"/>
  <c r="W206" i="4"/>
  <c r="V198" i="4"/>
  <c r="W198" i="4"/>
  <c r="X198" i="4" l="1"/>
  <c r="Y198" i="4"/>
  <c r="Y206" i="4"/>
  <c r="AA206" i="4" s="1"/>
  <c r="V206" i="4"/>
  <c r="X206" i="4" s="1"/>
  <c r="V62" i="4"/>
  <c r="W62" i="4"/>
  <c r="Y62" i="4"/>
  <c r="Z62" i="4"/>
  <c r="Y67" i="4"/>
  <c r="Y71" i="4"/>
  <c r="Y73" i="4"/>
  <c r="Y76" i="4"/>
  <c r="Y168" i="4"/>
  <c r="Y171" i="4"/>
  <c r="V175" i="4"/>
  <c r="W175" i="4"/>
  <c r="Y175" i="4"/>
  <c r="Z175" i="4"/>
  <c r="V214" i="4"/>
  <c r="W214" i="4"/>
  <c r="Y214" i="4"/>
  <c r="Z214" i="4"/>
  <c r="V222" i="4"/>
  <c r="W222" i="4"/>
  <c r="Y222" i="4"/>
  <c r="Z222" i="4"/>
  <c r="V225" i="4"/>
  <c r="W225" i="4"/>
  <c r="Y225" i="4"/>
  <c r="Z225" i="4"/>
  <c r="Y228" i="4"/>
  <c r="Z228" i="4"/>
  <c r="Y231" i="4"/>
  <c r="Z231" i="4"/>
  <c r="V233" i="4"/>
  <c r="W233" i="4"/>
  <c r="Y233" i="4"/>
  <c r="Z233" i="4"/>
  <c r="V235" i="4"/>
  <c r="W235" i="4"/>
  <c r="Y235" i="4"/>
  <c r="Z235" i="4"/>
  <c r="Y238" i="4"/>
  <c r="Z238" i="4"/>
  <c r="V240" i="4"/>
  <c r="W240" i="4"/>
  <c r="Y240" i="4"/>
  <c r="Z240" i="4"/>
  <c r="V243" i="4"/>
  <c r="W243" i="4"/>
  <c r="Y243" i="4"/>
  <c r="Z243" i="4"/>
  <c r="V251" i="4"/>
  <c r="W251" i="4"/>
  <c r="Y251" i="4"/>
  <c r="Z251" i="4"/>
  <c r="V259" i="4"/>
  <c r="W259" i="4"/>
  <c r="Y259" i="4"/>
  <c r="Z259" i="4"/>
  <c r="V263" i="4"/>
  <c r="W263" i="4"/>
  <c r="Y263" i="4"/>
  <c r="Z263" i="4"/>
  <c r="V265" i="4"/>
  <c r="W265" i="4"/>
  <c r="Y265" i="4"/>
  <c r="Z265" i="4"/>
  <c r="V267" i="4"/>
  <c r="W267" i="4"/>
  <c r="Y267" i="4"/>
  <c r="Z267" i="4"/>
  <c r="V271" i="4"/>
  <c r="W271" i="4"/>
  <c r="Y271" i="4"/>
  <c r="Z271" i="4"/>
  <c r="V275" i="4"/>
  <c r="W275" i="4"/>
  <c r="Y275" i="4"/>
  <c r="Z275" i="4"/>
  <c r="V277" i="4"/>
  <c r="W277" i="4"/>
  <c r="Y277" i="4"/>
  <c r="Z277" i="4"/>
  <c r="AA198" i="4" l="1"/>
  <c r="AA240" i="4"/>
  <c r="AA225" i="4"/>
  <c r="AA175" i="4"/>
  <c r="AA271" i="4"/>
  <c r="AA275" i="4"/>
  <c r="X175" i="4"/>
  <c r="X277" i="4"/>
  <c r="X271" i="4"/>
  <c r="X267" i="4"/>
  <c r="X265" i="4"/>
  <c r="X263" i="4"/>
  <c r="X259" i="4"/>
  <c r="X240" i="4"/>
  <c r="X235" i="4"/>
  <c r="X233" i="4"/>
  <c r="X225" i="4"/>
  <c r="X222" i="4"/>
  <c r="X214" i="4"/>
  <c r="AA62" i="4"/>
  <c r="AA57" i="4"/>
  <c r="AA265" i="4"/>
  <c r="X62" i="4"/>
  <c r="AA235" i="4"/>
  <c r="AA231" i="4"/>
  <c r="X243" i="4"/>
  <c r="AA243" i="4"/>
  <c r="AA238" i="4"/>
  <c r="AA277" i="4"/>
  <c r="AA263" i="4"/>
  <c r="AA222" i="4"/>
  <c r="X251" i="4"/>
  <c r="AA233" i="4"/>
  <c r="AA214" i="4"/>
  <c r="AA259" i="4"/>
  <c r="AA267" i="4"/>
  <c r="AA217" i="4"/>
  <c r="AA251" i="4"/>
  <c r="AA228" i="4"/>
  <c r="X275" i="4"/>
  <c r="AE85" i="3" l="1"/>
  <c r="AF69" i="3"/>
  <c r="AE86" i="3"/>
  <c r="AC275" i="3" l="1"/>
  <c r="AC271" i="3" l="1"/>
  <c r="AC265" i="3" l="1"/>
  <c r="AC57" i="3" l="1"/>
  <c r="AC62" i="3"/>
  <c r="AC118" i="3"/>
  <c r="AC120" i="3"/>
  <c r="AC139" i="3"/>
  <c r="AC181" i="3"/>
  <c r="AC220" i="3"/>
  <c r="AC222" i="3"/>
  <c r="AC233" i="3"/>
  <c r="AC235" i="3"/>
  <c r="AC240" i="3"/>
  <c r="AC263" i="3"/>
  <c r="H222" i="4" l="1"/>
  <c r="AC86" i="3" l="1"/>
  <c r="AC85" i="3"/>
  <c r="AC69" i="3"/>
  <c r="S14" i="3" l="1"/>
  <c r="S67" i="4" l="1"/>
  <c r="T67" i="4"/>
  <c r="T71" i="4"/>
  <c r="S76" i="4"/>
  <c r="S168" i="4"/>
  <c r="T168" i="4"/>
  <c r="Q181" i="3"/>
  <c r="P71" i="4"/>
  <c r="Q71" i="4"/>
  <c r="P76" i="4"/>
  <c r="Q76" i="4"/>
  <c r="H57" i="4"/>
  <c r="H62" i="4"/>
  <c r="H233" i="4"/>
  <c r="H231" i="4"/>
  <c r="H228" i="4"/>
  <c r="H225" i="4"/>
  <c r="U220" i="4"/>
  <c r="T220" i="4"/>
  <c r="S220" i="4"/>
  <c r="R220" i="4"/>
  <c r="Q220" i="4"/>
  <c r="P220" i="4"/>
  <c r="H220" i="4"/>
  <c r="U217" i="4"/>
  <c r="T217" i="4"/>
  <c r="S217" i="4"/>
  <c r="R217" i="4"/>
  <c r="Q217" i="4"/>
  <c r="P217" i="4"/>
  <c r="H217" i="4"/>
  <c r="U214" i="4"/>
  <c r="T214" i="4"/>
  <c r="S214" i="4"/>
  <c r="R214" i="4"/>
  <c r="Q214" i="4"/>
  <c r="P214" i="4"/>
  <c r="H214" i="4"/>
  <c r="U206" i="4"/>
  <c r="T206" i="4"/>
  <c r="S206" i="4"/>
  <c r="R206" i="4"/>
  <c r="Q206" i="4"/>
  <c r="P206" i="4"/>
  <c r="H206" i="4"/>
  <c r="U166" i="4"/>
  <c r="T166" i="4"/>
  <c r="S166" i="4"/>
  <c r="R166" i="4"/>
  <c r="Q166" i="4"/>
  <c r="P166" i="4"/>
  <c r="H166" i="4"/>
  <c r="U139" i="4"/>
  <c r="T139" i="4"/>
  <c r="S139" i="4"/>
  <c r="R139" i="4"/>
  <c r="Q139" i="4"/>
  <c r="P139" i="4"/>
  <c r="H139" i="4"/>
  <c r="U120" i="4"/>
  <c r="T120" i="4"/>
  <c r="S120" i="4"/>
  <c r="R120" i="4"/>
  <c r="Q120" i="4"/>
  <c r="P120" i="4"/>
  <c r="H120" i="4"/>
  <c r="U118" i="4"/>
  <c r="T118" i="4"/>
  <c r="S118" i="4"/>
  <c r="R118" i="4"/>
  <c r="Q118" i="4"/>
  <c r="P118" i="4"/>
  <c r="H118" i="4"/>
  <c r="U62" i="4"/>
  <c r="T62" i="4"/>
  <c r="S62" i="4"/>
  <c r="R62" i="4"/>
  <c r="Q62" i="4"/>
  <c r="P62" i="4"/>
  <c r="U57" i="4"/>
  <c r="T57" i="4"/>
  <c r="S57" i="4"/>
  <c r="R57" i="4"/>
  <c r="Q57" i="4"/>
  <c r="P57" i="4"/>
  <c r="Q57" i="3"/>
  <c r="O222" i="3"/>
  <c r="N222" i="3"/>
  <c r="M222" i="3"/>
  <c r="L222" i="3"/>
  <c r="O220" i="3"/>
  <c r="N220" i="3"/>
  <c r="M220" i="3"/>
  <c r="L220" i="3"/>
  <c r="O209" i="3"/>
  <c r="N209" i="3"/>
  <c r="O200" i="3"/>
  <c r="N200" i="3"/>
  <c r="O192" i="3"/>
  <c r="N192" i="3"/>
  <c r="O187" i="3"/>
  <c r="N187" i="3"/>
  <c r="O185" i="3"/>
  <c r="N185" i="3"/>
  <c r="M181" i="3"/>
  <c r="L181" i="3"/>
  <c r="O173" i="3"/>
  <c r="N173" i="3"/>
  <c r="O146" i="3"/>
  <c r="N146" i="3"/>
  <c r="O139" i="3"/>
  <c r="N139" i="3"/>
  <c r="M139" i="3"/>
  <c r="L139" i="3"/>
  <c r="O120" i="3"/>
  <c r="N120" i="3"/>
  <c r="M120" i="3"/>
  <c r="L120" i="3"/>
  <c r="O118" i="3"/>
  <c r="N118" i="3"/>
  <c r="M118" i="3"/>
  <c r="L118" i="3"/>
  <c r="O62" i="3"/>
  <c r="N62" i="3"/>
  <c r="M62" i="3"/>
  <c r="L62" i="3"/>
  <c r="O57" i="3"/>
  <c r="N57" i="3"/>
  <c r="M57" i="3"/>
  <c r="L57" i="3"/>
  <c r="O181" i="3" l="1"/>
  <c r="H76" i="4"/>
  <c r="T76" i="4"/>
  <c r="S71" i="4"/>
  <c r="H71" i="4"/>
  <c r="N181" i="3"/>
  <c r="N11" i="3" l="1"/>
  <c r="O11" i="3" l="1"/>
  <c r="O176" i="3"/>
  <c r="N176" i="3"/>
  <c r="L86" i="3" l="1"/>
  <c r="N86" i="3" l="1"/>
  <c r="N85" i="3"/>
  <c r="N69" i="3"/>
  <c r="O85" i="3" l="1"/>
  <c r="G85" i="3"/>
  <c r="O69" i="3"/>
  <c r="O86" i="3"/>
  <c r="L85" i="3" l="1"/>
  <c r="L69" i="3"/>
  <c r="M69" i="3" l="1"/>
  <c r="Q69" i="3"/>
  <c r="M85" i="3"/>
  <c r="Q85" i="3"/>
  <c r="M86" i="3"/>
  <c r="Q86" i="3"/>
  <c r="L190" i="3" l="1"/>
  <c r="M190" i="3" l="1"/>
  <c r="L175" i="3" l="1"/>
  <c r="M175" i="3" l="1"/>
  <c r="N127" i="3" l="1"/>
  <c r="N25" i="3"/>
  <c r="O25" i="3" l="1"/>
  <c r="N143" i="3"/>
  <c r="O143" i="3" l="1"/>
  <c r="O127" i="3"/>
  <c r="N16" i="3" l="1"/>
  <c r="O16" i="3" l="1"/>
  <c r="N23" i="3" l="1"/>
  <c r="O23" i="3" l="1"/>
  <c r="Q225" i="3" l="1"/>
  <c r="AC225" i="3"/>
  <c r="AC267" i="3" l="1"/>
  <c r="N66" i="3" l="1"/>
  <c r="O66" i="3" l="1"/>
  <c r="N12" i="3" l="1"/>
  <c r="O12" i="3"/>
  <c r="N70" i="3" l="1"/>
  <c r="O70" i="3"/>
  <c r="N21" i="3" l="1"/>
  <c r="O82" i="3" l="1"/>
  <c r="O21" i="3"/>
  <c r="N77" i="3" l="1"/>
  <c r="O77" i="3" l="1"/>
  <c r="AC259" i="3" l="1"/>
  <c r="N202" i="3" l="1"/>
  <c r="AC166" i="3" l="1"/>
  <c r="Q166" i="3"/>
  <c r="N175" i="3"/>
  <c r="N152" i="3"/>
  <c r="N82" i="3"/>
  <c r="O89" i="3" l="1"/>
  <c r="Q243" i="3"/>
  <c r="O75" i="3"/>
  <c r="O152" i="3"/>
  <c r="Q251" i="3"/>
  <c r="N75" i="3"/>
  <c r="O202" i="3"/>
  <c r="O175" i="3"/>
  <c r="AC175" i="3"/>
  <c r="Q175" i="3"/>
  <c r="N89" i="3"/>
  <c r="N186" i="3" l="1"/>
  <c r="N58" i="3"/>
  <c r="N15" i="3"/>
  <c r="O142" i="3" l="1"/>
  <c r="O15" i="3"/>
  <c r="N79" i="3"/>
  <c r="N84" i="3"/>
  <c r="N148" i="3"/>
  <c r="N80" i="3"/>
  <c r="N190" i="3"/>
  <c r="N22" i="3"/>
  <c r="N14" i="3"/>
  <c r="N64" i="3"/>
  <c r="N122" i="3"/>
  <c r="N154" i="3"/>
  <c r="N153" i="3"/>
  <c r="N63" i="3"/>
  <c r="N204" i="3"/>
  <c r="N18" i="3"/>
  <c r="N74" i="3"/>
  <c r="N188" i="3"/>
  <c r="N87" i="3"/>
  <c r="N91" i="3"/>
  <c r="N126" i="3"/>
  <c r="N149" i="3"/>
  <c r="N20" i="3"/>
  <c r="N142" i="3"/>
  <c r="N28" i="3"/>
  <c r="N17" i="3"/>
  <c r="N67" i="3"/>
  <c r="N73" i="3"/>
  <c r="T73" i="4"/>
  <c r="N76" i="3"/>
  <c r="N19" i="3"/>
  <c r="N124" i="3"/>
  <c r="N140" i="3"/>
  <c r="N201" i="3"/>
  <c r="N65" i="3"/>
  <c r="N83" i="3"/>
  <c r="N68" i="3"/>
  <c r="N125" i="3"/>
  <c r="N78" i="3"/>
  <c r="N10" i="3"/>
  <c r="N150" i="3"/>
  <c r="N13" i="3"/>
  <c r="N71" i="3"/>
  <c r="O73" i="3" l="1"/>
  <c r="O67" i="3"/>
  <c r="O80" i="3"/>
  <c r="O153" i="3"/>
  <c r="O91" i="3"/>
  <c r="O74" i="3"/>
  <c r="O83" i="3"/>
  <c r="O63" i="3"/>
  <c r="O204" i="3"/>
  <c r="N90" i="3"/>
  <c r="O68" i="3"/>
  <c r="O78" i="3"/>
  <c r="O10" i="3"/>
  <c r="O22" i="3"/>
  <c r="O188" i="3"/>
  <c r="O149" i="3"/>
  <c r="O190" i="3"/>
  <c r="Q190" i="3"/>
  <c r="AC190" i="3"/>
  <c r="O87" i="3"/>
  <c r="O20" i="3"/>
  <c r="O28" i="3"/>
  <c r="O125" i="3"/>
  <c r="O124" i="3"/>
  <c r="O76" i="3"/>
  <c r="O19" i="3"/>
  <c r="O71" i="3"/>
  <c r="O140" i="3"/>
  <c r="O64" i="3"/>
  <c r="O13" i="3"/>
  <c r="O14" i="3"/>
  <c r="O17" i="3"/>
  <c r="O154" i="3"/>
  <c r="O150" i="3"/>
  <c r="O90" i="3"/>
  <c r="S73" i="4"/>
  <c r="O126" i="3"/>
  <c r="O58" i="3"/>
  <c r="O84" i="3"/>
  <c r="O122" i="3"/>
  <c r="O148" i="3"/>
  <c r="O18" i="3"/>
  <c r="O186" i="3"/>
  <c r="O201" i="3"/>
  <c r="O79" i="3"/>
  <c r="N92" i="3"/>
  <c r="N147" i="3"/>
  <c r="N119" i="3"/>
  <c r="N193" i="3"/>
  <c r="O119" i="3" l="1"/>
  <c r="O92" i="3"/>
  <c r="O193" i="3"/>
  <c r="O147" i="3" l="1"/>
  <c r="O191" i="3" l="1"/>
  <c r="O182" i="3"/>
  <c r="O151" i="3"/>
  <c r="N182" i="3"/>
  <c r="O26" i="3" l="1"/>
  <c r="N88" i="3"/>
  <c r="O88" i="3" l="1"/>
  <c r="N191" i="3"/>
  <c r="N151" i="3"/>
  <c r="N26" i="3" l="1"/>
  <c r="N72" i="3" l="1"/>
  <c r="O72" i="3" l="1"/>
  <c r="O65" i="3" l="1"/>
  <c r="N141" i="3" l="1"/>
  <c r="O141" i="3" l="1"/>
  <c r="N27" i="3" l="1"/>
  <c r="N221" i="3"/>
  <c r="O221" i="3" l="1"/>
  <c r="O27" i="3"/>
  <c r="Q67" i="4" l="1"/>
  <c r="P67" i="4" l="1"/>
  <c r="H67" i="4"/>
  <c r="P168" i="4" l="1"/>
  <c r="H168" i="4"/>
  <c r="Q168" i="4" l="1"/>
  <c r="W228" i="4" l="1"/>
  <c r="AC228" i="3" l="1"/>
  <c r="Q228" i="3"/>
  <c r="V228" i="4"/>
  <c r="X228" i="4" l="1"/>
  <c r="H171" i="4"/>
  <c r="AC219" i="3" l="1"/>
  <c r="AC144" i="3"/>
  <c r="L26" i="3"/>
  <c r="L88" i="3"/>
  <c r="AC241" i="3" l="1"/>
  <c r="Q241" i="3"/>
  <c r="AC88" i="3"/>
  <c r="Q88" i="3"/>
  <c r="M88" i="3"/>
  <c r="AC207" i="3"/>
  <c r="Q207" i="3"/>
  <c r="Q26" i="3"/>
  <c r="AC26" i="3"/>
  <c r="M26" i="3"/>
  <c r="Q183" i="3"/>
  <c r="AC183" i="3"/>
  <c r="AC274" i="3"/>
  <c r="AC280" i="3" l="1"/>
  <c r="AC248" i="3" l="1"/>
  <c r="AC165" i="3" l="1"/>
  <c r="AC294" i="3" l="1"/>
  <c r="AC197" i="3"/>
  <c r="AC164" i="3"/>
  <c r="AC55" i="3"/>
  <c r="AC117" i="3"/>
  <c r="AC199" i="3" l="1"/>
  <c r="AC163" i="3"/>
  <c r="AC54" i="3"/>
  <c r="AC116" i="3"/>
  <c r="AC264" i="3" l="1"/>
  <c r="AC286" i="3"/>
  <c r="AC189" i="3" l="1"/>
  <c r="L221" i="3"/>
  <c r="L27" i="3"/>
  <c r="AC27" i="3" l="1"/>
  <c r="M27" i="3"/>
  <c r="Q27" i="3"/>
  <c r="Q232" i="3"/>
  <c r="AC232" i="3"/>
  <c r="AC193" i="3"/>
  <c r="M193" i="3"/>
  <c r="Q193" i="3"/>
  <c r="M221" i="3"/>
  <c r="AC221" i="3"/>
  <c r="Q221" i="3"/>
  <c r="AC115" i="3"/>
  <c r="AC136" i="3"/>
  <c r="AC61" i="3"/>
  <c r="AC276" i="3"/>
  <c r="AC25" i="3" l="1"/>
  <c r="Q25" i="3"/>
  <c r="M25" i="3"/>
  <c r="AC179" i="3"/>
  <c r="Q179" i="3"/>
  <c r="Q127" i="3"/>
  <c r="M127" i="3"/>
  <c r="AC127" i="3"/>
  <c r="L193" i="3"/>
  <c r="S179" i="3"/>
  <c r="L25" i="3"/>
  <c r="AC53" i="3"/>
  <c r="AE131" i="3" l="1"/>
  <c r="L127" i="3"/>
  <c r="AC290" i="3" l="1"/>
  <c r="AC174" i="3" l="1"/>
  <c r="AC292" i="3"/>
  <c r="AC216" i="3"/>
  <c r="AC110" i="3" l="1"/>
  <c r="Q110" i="3"/>
  <c r="AC157" i="3"/>
  <c r="Q157" i="3"/>
  <c r="Q45" i="3"/>
  <c r="AC45" i="3"/>
  <c r="AC205" i="3"/>
  <c r="AC212" i="3" l="1"/>
  <c r="L202" i="3" l="1"/>
  <c r="M202" i="3" l="1"/>
  <c r="AC202" i="3"/>
  <c r="Q202" i="3"/>
  <c r="AC247" i="3"/>
  <c r="M12" i="3" l="1"/>
  <c r="AC12" i="3"/>
  <c r="Q12" i="3"/>
  <c r="L12" i="3"/>
  <c r="S12" i="3"/>
  <c r="S15" i="3" s="1"/>
  <c r="L14" i="3" l="1"/>
  <c r="M14" i="3"/>
  <c r="AC14" i="3"/>
  <c r="Q14" i="3"/>
  <c r="AC35" i="3"/>
  <c r="Q35" i="3"/>
  <c r="AF71" i="3" l="1"/>
  <c r="L71" i="3"/>
  <c r="AC52" i="3"/>
  <c r="L70" i="3" l="1"/>
  <c r="S70" i="3"/>
  <c r="Q70" i="3"/>
  <c r="T70" i="3"/>
  <c r="M70" i="3"/>
  <c r="AC70" i="3"/>
  <c r="L19" i="3" l="1"/>
  <c r="L77" i="3" l="1"/>
  <c r="Q77" i="3" l="1"/>
  <c r="M77" i="3"/>
  <c r="AC77" i="3"/>
  <c r="Q130" i="3"/>
  <c r="AC130" i="3"/>
  <c r="AC278" i="3"/>
  <c r="L16" i="3"/>
  <c r="M16" i="3" l="1"/>
  <c r="AC16" i="3"/>
  <c r="Q16" i="3"/>
  <c r="Q210" i="3"/>
  <c r="AC210" i="3"/>
  <c r="AC234" i="3"/>
  <c r="Q234" i="3"/>
  <c r="AC131" i="3"/>
  <c r="Q131" i="3"/>
  <c r="L209" i="3"/>
  <c r="AC209" i="3" l="1"/>
  <c r="M209" i="3"/>
  <c r="Q209" i="3"/>
  <c r="AC272" i="3" l="1"/>
  <c r="AC135" i="3"/>
  <c r="AC51" i="3"/>
  <c r="AC97" i="3" l="1"/>
  <c r="Q97" i="3"/>
  <c r="L188" i="3" l="1"/>
  <c r="M188" i="3" l="1"/>
  <c r="AC188" i="3"/>
  <c r="Q188" i="3"/>
  <c r="AC262" i="3"/>
  <c r="AC268" i="3" l="1"/>
  <c r="L187" i="3" l="1"/>
  <c r="L23" i="3"/>
  <c r="M23" i="3" l="1"/>
  <c r="Q23" i="3"/>
  <c r="AC23" i="3"/>
  <c r="AC223" i="3"/>
  <c r="Q223" i="3"/>
  <c r="AC134" i="3"/>
  <c r="AC41" i="3" l="1"/>
  <c r="Q41" i="3"/>
  <c r="AC187" i="3"/>
  <c r="M187" i="3"/>
  <c r="AC105" i="3"/>
  <c r="Q105" i="3"/>
  <c r="AC266" i="3" l="1"/>
  <c r="Q161" i="3" l="1"/>
  <c r="AC161" i="3"/>
  <c r="AC113" i="3"/>
  <c r="AC173" i="3" l="1"/>
  <c r="M173" i="3"/>
  <c r="Q254" i="3"/>
  <c r="AC254" i="3"/>
  <c r="AC49" i="3" l="1"/>
  <c r="AC133" i="3"/>
  <c r="Q196" i="3" l="1"/>
  <c r="AC196" i="3"/>
  <c r="AC112" i="3"/>
  <c r="L182" i="3" l="1"/>
  <c r="L154" i="3"/>
  <c r="L66" i="3"/>
  <c r="AC30" i="3" l="1"/>
  <c r="Q30" i="3"/>
  <c r="AC182" i="3"/>
  <c r="M182" i="3"/>
  <c r="Q182" i="3"/>
  <c r="Q154" i="3"/>
  <c r="M154" i="3"/>
  <c r="AC154" i="3"/>
  <c r="AC224" i="3"/>
  <c r="M66" i="3" l="1"/>
  <c r="AC66" i="3"/>
  <c r="Q66" i="3"/>
  <c r="AC111" i="3" l="1"/>
  <c r="Q180" i="3" l="1"/>
  <c r="AC180" i="3"/>
  <c r="AC48" i="3"/>
  <c r="AC160" i="3" l="1"/>
  <c r="Q160" i="3"/>
  <c r="AC261" i="3"/>
  <c r="L11" i="3"/>
  <c r="L13" i="3"/>
  <c r="AC168" i="3" l="1"/>
  <c r="V168" i="4"/>
  <c r="Q168" i="3"/>
  <c r="AC93" i="3"/>
  <c r="Q93" i="3"/>
  <c r="AC44" i="3"/>
  <c r="Q44" i="3"/>
  <c r="M122" i="3"/>
  <c r="AC122" i="3"/>
  <c r="Q122" i="3"/>
  <c r="AC151" i="3"/>
  <c r="M151" i="3"/>
  <c r="Q151" i="3"/>
  <c r="Q194" i="3"/>
  <c r="AC194" i="3"/>
  <c r="AC227" i="3"/>
  <c r="V171" i="4"/>
  <c r="AC171" i="3"/>
  <c r="AC11" i="3"/>
  <c r="M11" i="3"/>
  <c r="Q11" i="3"/>
  <c r="M141" i="3"/>
  <c r="Q141" i="3"/>
  <c r="AC141" i="3"/>
  <c r="AC253" i="3"/>
  <c r="Q253" i="3"/>
  <c r="M185" i="3"/>
  <c r="AC185" i="3"/>
  <c r="Q67" i="3"/>
  <c r="M67" i="3"/>
  <c r="AC67" i="3"/>
  <c r="AC147" i="3"/>
  <c r="Q147" i="3"/>
  <c r="M147" i="3"/>
  <c r="Q195" i="3"/>
  <c r="AC195" i="3"/>
  <c r="AC226" i="3"/>
  <c r="AC260" i="3"/>
  <c r="AC229" i="3"/>
  <c r="AC172" i="3"/>
  <c r="L91" i="3"/>
  <c r="L153" i="3"/>
  <c r="L192" i="3"/>
  <c r="L185" i="3"/>
  <c r="L22" i="3"/>
  <c r="AC208" i="3"/>
  <c r="AC273" i="3"/>
  <c r="AC252" i="3"/>
  <c r="L68" i="3"/>
  <c r="L122" i="3"/>
  <c r="L28" i="3"/>
  <c r="L200" i="3"/>
  <c r="L17" i="3"/>
  <c r="L126" i="3"/>
  <c r="L151" i="3"/>
  <c r="L83" i="3"/>
  <c r="L21" i="3"/>
  <c r="L84" i="3"/>
  <c r="L79" i="3"/>
  <c r="L146" i="3"/>
  <c r="L141" i="3"/>
  <c r="L152" i="3"/>
  <c r="L20" i="3"/>
  <c r="L150" i="3"/>
  <c r="L63" i="3"/>
  <c r="L18" i="3"/>
  <c r="L142" i="3"/>
  <c r="L148" i="3"/>
  <c r="L201" i="3"/>
  <c r="L186" i="3"/>
  <c r="L204" i="3"/>
  <c r="L143" i="3"/>
  <c r="L74" i="3"/>
  <c r="L65" i="3"/>
  <c r="L125" i="3"/>
  <c r="L149" i="3"/>
  <c r="L10" i="3"/>
  <c r="L124" i="3"/>
  <c r="S155" i="3"/>
  <c r="L80" i="3"/>
  <c r="L82" i="3"/>
  <c r="L64" i="3"/>
  <c r="AC281" i="3"/>
  <c r="AC237" i="3"/>
  <c r="L92" i="3"/>
  <c r="L78" i="3"/>
  <c r="L67" i="3"/>
  <c r="L73" i="3"/>
  <c r="Q73" i="4"/>
  <c r="L15" i="3"/>
  <c r="L58" i="3"/>
  <c r="AC73" i="3" l="1"/>
  <c r="Q73" i="3"/>
  <c r="M73" i="3"/>
  <c r="Q32" i="3"/>
  <c r="AC32" i="3"/>
  <c r="AC109" i="3"/>
  <c r="Q109" i="3"/>
  <c r="Q39" i="3"/>
  <c r="AC39" i="3"/>
  <c r="Q101" i="3"/>
  <c r="AC101" i="3"/>
  <c r="M149" i="3"/>
  <c r="Q149" i="3"/>
  <c r="AC149" i="3"/>
  <c r="AC158" i="3"/>
  <c r="Q158" i="3"/>
  <c r="AC255" i="3"/>
  <c r="Q255" i="3"/>
  <c r="Q46" i="3"/>
  <c r="AC46" i="3"/>
  <c r="AC47" i="3"/>
  <c r="Q47" i="3"/>
  <c r="Q230" i="3"/>
  <c r="AC230" i="3"/>
  <c r="AC156" i="3"/>
  <c r="Q156" i="3"/>
  <c r="Q143" i="3"/>
  <c r="M143" i="3"/>
  <c r="AC143" i="3"/>
  <c r="AC96" i="3"/>
  <c r="Q96" i="3"/>
  <c r="Q239" i="3"/>
  <c r="AC239" i="3"/>
  <c r="AC36" i="3"/>
  <c r="Q36" i="3"/>
  <c r="AC95" i="3"/>
  <c r="Q95" i="3"/>
  <c r="AC200" i="3"/>
  <c r="M200" i="3"/>
  <c r="M78" i="3"/>
  <c r="Q78" i="3"/>
  <c r="AC78" i="3"/>
  <c r="AC15" i="3"/>
  <c r="Q15" i="3"/>
  <c r="M15" i="3"/>
  <c r="L76" i="3"/>
  <c r="AF75" i="3"/>
  <c r="M201" i="3"/>
  <c r="AC201" i="3"/>
  <c r="Q201" i="3"/>
  <c r="Q103" i="3"/>
  <c r="AC103" i="3"/>
  <c r="AC40" i="3"/>
  <c r="Q40" i="3"/>
  <c r="AC106" i="3"/>
  <c r="Q106" i="3"/>
  <c r="AC244" i="3"/>
  <c r="Q244" i="3"/>
  <c r="M10" i="3"/>
  <c r="Q10" i="3"/>
  <c r="AC10" i="3"/>
  <c r="Q34" i="3"/>
  <c r="AC34" i="3"/>
  <c r="AC100" i="3"/>
  <c r="Q100" i="3"/>
  <c r="Q155" i="3"/>
  <c r="AC155" i="3"/>
  <c r="AC279" i="3"/>
  <c r="M63" i="3"/>
  <c r="AC63" i="3"/>
  <c r="Q63" i="3"/>
  <c r="AC245" i="3"/>
  <c r="Q245" i="3"/>
  <c r="M125" i="3"/>
  <c r="Q125" i="3"/>
  <c r="AC125" i="3"/>
  <c r="W238" i="4"/>
  <c r="Q104" i="3"/>
  <c r="AC104" i="3"/>
  <c r="AC204" i="3"/>
  <c r="Q204" i="3"/>
  <c r="M204" i="3"/>
  <c r="Q84" i="3"/>
  <c r="AC84" i="3"/>
  <c r="M84" i="3"/>
  <c r="AC153" i="3"/>
  <c r="M153" i="3"/>
  <c r="Q153" i="3"/>
  <c r="AE151" i="3"/>
  <c r="L147" i="3"/>
  <c r="AC91" i="3"/>
  <c r="M91" i="3"/>
  <c r="Q91" i="3"/>
  <c r="Q257" i="3"/>
  <c r="AC257" i="3"/>
  <c r="Q99" i="3"/>
  <c r="AC99" i="3"/>
  <c r="Q129" i="3"/>
  <c r="AC129" i="3"/>
  <c r="Q21" i="3"/>
  <c r="M21" i="3"/>
  <c r="AC21" i="3"/>
  <c r="AC192" i="3"/>
  <c r="M192" i="3"/>
  <c r="V67" i="4"/>
  <c r="M58" i="3"/>
  <c r="Q58" i="3"/>
  <c r="AC58" i="3"/>
  <c r="AC76" i="3"/>
  <c r="Q76" i="3"/>
  <c r="V76" i="4"/>
  <c r="M76" i="3"/>
  <c r="AC169" i="3"/>
  <c r="Q169" i="3"/>
  <c r="Q148" i="3"/>
  <c r="M148" i="3"/>
  <c r="AC148" i="3"/>
  <c r="AC150" i="3"/>
  <c r="M150" i="3"/>
  <c r="Q150" i="3"/>
  <c r="AC124" i="3"/>
  <c r="Q124" i="3"/>
  <c r="M124" i="3"/>
  <c r="AC108" i="3"/>
  <c r="Q108" i="3"/>
  <c r="AC29" i="3"/>
  <c r="Q29" i="3"/>
  <c r="AC42" i="3"/>
  <c r="Q42" i="3"/>
  <c r="AC98" i="3"/>
  <c r="Q98" i="3"/>
  <c r="M80" i="3"/>
  <c r="AC80" i="3"/>
  <c r="Q80" i="3"/>
  <c r="AC186" i="3"/>
  <c r="Q186" i="3"/>
  <c r="M186" i="3"/>
  <c r="Q242" i="3"/>
  <c r="AC242" i="3"/>
  <c r="AC256" i="3"/>
  <c r="Q256" i="3"/>
  <c r="AC159" i="3"/>
  <c r="Q159" i="3"/>
  <c r="AC68" i="3"/>
  <c r="M68" i="3"/>
  <c r="Q68" i="3"/>
  <c r="AC28" i="3"/>
  <c r="Q28" i="3"/>
  <c r="M28" i="3"/>
  <c r="AC102" i="3"/>
  <c r="Q102" i="3"/>
  <c r="M22" i="3"/>
  <c r="AC22" i="3"/>
  <c r="Q22" i="3"/>
  <c r="AC37" i="3"/>
  <c r="Q37" i="3"/>
  <c r="AC38" i="3"/>
  <c r="Q38" i="3"/>
  <c r="AC13" i="3"/>
  <c r="M13" i="3"/>
  <c r="Q13" i="3"/>
  <c r="M19" i="3"/>
  <c r="AC19" i="3"/>
  <c r="Q19" i="3"/>
  <c r="V71" i="4"/>
  <c r="M71" i="3"/>
  <c r="AC71" i="3"/>
  <c r="Q71" i="3"/>
  <c r="V73" i="4"/>
  <c r="H73" i="4"/>
  <c r="P73" i="4"/>
  <c r="AC152" i="3"/>
  <c r="M152" i="3"/>
  <c r="Q152" i="3"/>
  <c r="AC90" i="3"/>
  <c r="Q90" i="3"/>
  <c r="M90" i="3"/>
  <c r="Q218" i="3"/>
  <c r="AC218" i="3"/>
  <c r="Q18" i="3"/>
  <c r="M18" i="3"/>
  <c r="AC18" i="3"/>
  <c r="M64" i="3"/>
  <c r="Q64" i="3"/>
  <c r="AC64" i="3"/>
  <c r="AC82" i="3"/>
  <c r="Q82" i="3"/>
  <c r="M82" i="3"/>
  <c r="Q74" i="3"/>
  <c r="M74" i="3"/>
  <c r="AC74" i="3"/>
  <c r="Q107" i="3"/>
  <c r="AC107" i="3"/>
  <c r="AC142" i="3"/>
  <c r="Q142" i="3"/>
  <c r="M142" i="3"/>
  <c r="M17" i="3"/>
  <c r="Q17" i="3"/>
  <c r="AC17" i="3"/>
  <c r="W231" i="4"/>
  <c r="U90" i="3"/>
  <c r="L90" i="3"/>
  <c r="M146" i="3"/>
  <c r="AC146" i="3"/>
  <c r="Q31" i="3"/>
  <c r="AC31" i="3"/>
  <c r="AC79" i="3"/>
  <c r="M79" i="3"/>
  <c r="Q79" i="3"/>
  <c r="AC211" i="3"/>
  <c r="Q211" i="3"/>
  <c r="AC236" i="3"/>
  <c r="Q236" i="3"/>
  <c r="Q238" i="3"/>
  <c r="AC238" i="3"/>
  <c r="L176" i="3"/>
  <c r="L191" i="3"/>
  <c r="V238" i="4" l="1"/>
  <c r="AC231" i="3"/>
  <c r="Q231" i="3"/>
  <c r="V231" i="4"/>
  <c r="M176" i="3"/>
  <c r="AC176" i="3"/>
  <c r="Q176" i="3"/>
  <c r="L119" i="3"/>
  <c r="AF119" i="3"/>
  <c r="M92" i="3"/>
  <c r="AC92" i="3"/>
  <c r="Q92" i="3"/>
  <c r="AC119" i="3"/>
  <c r="M119" i="3"/>
  <c r="Q119" i="3"/>
  <c r="X238" i="4" l="1"/>
  <c r="X231" i="4"/>
  <c r="Q65" i="3" l="1"/>
  <c r="AC65" i="3"/>
  <c r="M65" i="3"/>
  <c r="AC215" i="3" l="1"/>
  <c r="Q215" i="3"/>
  <c r="L87" i="3" l="1"/>
  <c r="M87" i="3" l="1"/>
  <c r="AC87" i="3"/>
  <c r="Q87" i="3"/>
  <c r="AC145" i="3" l="1"/>
  <c r="L89" i="3" l="1"/>
  <c r="AC167" i="3" l="1"/>
  <c r="Q167" i="3"/>
  <c r="M89" i="3" l="1"/>
  <c r="AC89" i="3"/>
  <c r="Q89" i="3"/>
  <c r="AC269" i="3" l="1"/>
  <c r="Q246" i="3" l="1"/>
  <c r="AC246" i="3"/>
  <c r="AC50" i="3"/>
  <c r="AC162" i="3" l="1"/>
  <c r="Q162" i="3"/>
  <c r="AC114" i="3"/>
  <c r="L173" i="3" l="1"/>
  <c r="M126" i="3" l="1"/>
  <c r="AC126" i="3"/>
  <c r="Q126" i="3"/>
  <c r="Q20" i="3" l="1"/>
  <c r="AC20" i="3"/>
  <c r="M20" i="3"/>
  <c r="AC83" i="3"/>
  <c r="Q83" i="3"/>
  <c r="M83" i="3"/>
  <c r="AC282" i="3" l="1"/>
  <c r="AC184" i="3" l="1"/>
  <c r="Q43" i="3" l="1"/>
  <c r="AC43" i="3"/>
  <c r="L72" i="3" l="1"/>
  <c r="M72" i="3" l="1"/>
  <c r="Q72" i="3"/>
  <c r="AC72" i="3"/>
  <c r="AC178" i="3" l="1"/>
  <c r="Q178" i="3"/>
  <c r="M191" i="3" l="1"/>
  <c r="Q191" i="3"/>
  <c r="AC191" i="3"/>
  <c r="AC75" i="3" l="1"/>
  <c r="M75" i="3"/>
  <c r="Q75" i="3"/>
  <c r="Q132" i="3" l="1"/>
  <c r="AC132" i="3"/>
  <c r="L75" i="3"/>
  <c r="S75" i="3"/>
  <c r="Q140" i="3" l="1"/>
  <c r="AC140" i="3"/>
  <c r="M140" i="3"/>
  <c r="L140" i="3"/>
  <c r="AE144" i="3"/>
  <c r="N59" i="3" l="1"/>
  <c r="N123" i="3"/>
  <c r="N24" i="3"/>
  <c r="N81" i="3"/>
  <c r="O81" i="3" l="1"/>
  <c r="O123" i="3"/>
  <c r="O24" i="3"/>
  <c r="O59" i="3"/>
  <c r="N121" i="3" l="1"/>
  <c r="O121" i="3"/>
  <c r="Z171" i="4" l="1"/>
  <c r="AA171" i="4" l="1"/>
  <c r="T78" i="4" l="1"/>
  <c r="S78" i="4" l="1"/>
  <c r="Y78" i="4"/>
  <c r="Z71" i="4"/>
  <c r="U71" i="4"/>
  <c r="U73" i="4"/>
  <c r="Z73" i="4"/>
  <c r="Z67" i="4"/>
  <c r="U67" i="4"/>
  <c r="Z168" i="4"/>
  <c r="U168" i="4"/>
  <c r="Z76" i="4"/>
  <c r="U76" i="4"/>
  <c r="AA67" i="4" l="1"/>
  <c r="AA71" i="4"/>
  <c r="AA73" i="4"/>
  <c r="AA76" i="4"/>
  <c r="AA168" i="4"/>
  <c r="Z78" i="4"/>
  <c r="U78" i="4"/>
  <c r="AA78" i="4" l="1"/>
  <c r="Z137" i="4" l="1"/>
  <c r="AA137" i="4" l="1"/>
  <c r="T27" i="4" l="1"/>
  <c r="T221" i="4"/>
  <c r="Y193" i="4" l="1"/>
  <c r="Y232" i="4"/>
  <c r="Y27" i="4"/>
  <c r="S27" i="4"/>
  <c r="Y221" i="4"/>
  <c r="S221" i="4"/>
  <c r="Y189" i="4"/>
  <c r="Y115" i="4"/>
  <c r="Z189" i="4"/>
  <c r="Z115" i="4"/>
  <c r="AA115" i="4" l="1"/>
  <c r="AA189" i="4"/>
  <c r="Y48" i="4" l="1"/>
  <c r="Y290" i="4"/>
  <c r="Y111" i="4"/>
  <c r="Y180" i="4"/>
  <c r="Y247" i="4"/>
  <c r="Z290" i="4"/>
  <c r="Z247" i="4"/>
  <c r="Z111" i="4"/>
  <c r="Z180" i="4"/>
  <c r="Z48" i="4"/>
  <c r="AA290" i="4" l="1"/>
  <c r="AA111" i="4"/>
  <c r="AA247" i="4"/>
  <c r="AA180" i="4"/>
  <c r="AA48" i="4"/>
  <c r="S24" i="4" l="1"/>
  <c r="S81" i="4"/>
  <c r="S123" i="4"/>
  <c r="S59" i="4"/>
  <c r="Y262" i="4" l="1"/>
  <c r="Y188" i="4"/>
  <c r="Y272" i="4"/>
  <c r="Z188" i="4" l="1"/>
  <c r="Z262" i="4"/>
  <c r="Z272" i="4"/>
  <c r="AA272" i="4" l="1"/>
  <c r="AA262" i="4"/>
  <c r="AA188" i="4"/>
  <c r="Y294" i="4" l="1"/>
  <c r="Y288" i="4"/>
  <c r="Y213" i="4"/>
  <c r="Z288" i="4"/>
  <c r="Z294" i="4"/>
  <c r="Z213" i="4"/>
  <c r="AA294" i="4" l="1"/>
  <c r="AA288" i="4"/>
  <c r="AA213" i="4"/>
  <c r="Y257" i="4" l="1"/>
  <c r="Y264" i="4" l="1"/>
  <c r="Y202" i="4"/>
  <c r="Z264" i="4"/>
  <c r="Z202" i="4"/>
  <c r="Y164" i="4" l="1"/>
  <c r="Y117" i="4"/>
  <c r="AA202" i="4"/>
  <c r="AA264" i="4"/>
  <c r="Y55" i="4"/>
  <c r="Y197" i="4"/>
  <c r="Z55" i="4"/>
  <c r="Z117" i="4"/>
  <c r="Z164" i="4"/>
  <c r="Z197" i="4"/>
  <c r="AA164" i="4" l="1"/>
  <c r="AA117" i="4"/>
  <c r="AA197" i="4"/>
  <c r="AA55" i="4"/>
  <c r="T65" i="4" l="1"/>
  <c r="Y196" i="4" l="1"/>
  <c r="Y112" i="4"/>
  <c r="T92" i="4"/>
  <c r="Y133" i="4" l="1"/>
  <c r="Y292" i="4"/>
  <c r="Y49" i="4"/>
  <c r="Y269" i="4"/>
  <c r="Z269" i="4"/>
  <c r="Z292" i="4"/>
  <c r="Y286" i="4"/>
  <c r="Z49" i="4"/>
  <c r="Z112" i="4"/>
  <c r="Z133" i="4"/>
  <c r="Z196" i="4"/>
  <c r="AA112" i="4" l="1"/>
  <c r="AA49" i="4"/>
  <c r="AA292" i="4"/>
  <c r="AA269" i="4"/>
  <c r="S21" i="4"/>
  <c r="S25" i="4"/>
  <c r="S127" i="4"/>
  <c r="AA133" i="4"/>
  <c r="AA196" i="4"/>
  <c r="S82" i="4"/>
  <c r="S87" i="4"/>
  <c r="Y284" i="4"/>
  <c r="Z286" i="4"/>
  <c r="AA286" i="4" l="1"/>
  <c r="Z284" i="4"/>
  <c r="Y33" i="4"/>
  <c r="Y128" i="4"/>
  <c r="Y94" i="4"/>
  <c r="Y177" i="4"/>
  <c r="Y60" i="4"/>
  <c r="Y170" i="4"/>
  <c r="AA284" i="4" l="1"/>
  <c r="S63" i="4"/>
  <c r="S125" i="4"/>
  <c r="S10" i="4"/>
  <c r="Z60" i="4"/>
  <c r="Z33" i="4"/>
  <c r="Z94" i="4"/>
  <c r="Z177" i="4"/>
  <c r="Z170" i="4"/>
  <c r="AA33" i="4" l="1"/>
  <c r="AA177" i="4"/>
  <c r="AA60" i="4"/>
  <c r="AA94" i="4"/>
  <c r="T81" i="4"/>
  <c r="Y81" i="4"/>
  <c r="S215" i="4"/>
  <c r="AA170" i="4"/>
  <c r="T24" i="4" l="1"/>
  <c r="Y24" i="4"/>
  <c r="U81" i="4"/>
  <c r="Z81" i="4"/>
  <c r="T59" i="4"/>
  <c r="Y59" i="4"/>
  <c r="T123" i="4"/>
  <c r="Y123" i="4"/>
  <c r="Z123" i="4" l="1"/>
  <c r="U123" i="4"/>
  <c r="AA81" i="4"/>
  <c r="U59" i="4"/>
  <c r="Z59" i="4"/>
  <c r="Z24" i="4"/>
  <c r="U24" i="4"/>
  <c r="AA24" i="4" l="1"/>
  <c r="AA59" i="4"/>
  <c r="AA123" i="4"/>
  <c r="Y199" i="4" l="1"/>
  <c r="Y163" i="4"/>
  <c r="Y116" i="4"/>
  <c r="Y54" i="4"/>
  <c r="Z199" i="4"/>
  <c r="Z163" i="4"/>
  <c r="Z54" i="4"/>
  <c r="Z116" i="4"/>
  <c r="AA163" i="4" l="1"/>
  <c r="AA199" i="4"/>
  <c r="AA116" i="4"/>
  <c r="AA54" i="4"/>
  <c r="S122" i="4" l="1"/>
  <c r="S80" i="4"/>
  <c r="S22" i="4" l="1"/>
  <c r="S74" i="4" l="1"/>
  <c r="S141" i="4"/>
  <c r="S218" i="4" l="1"/>
  <c r="S64" i="4" l="1"/>
  <c r="T72" i="4" l="1"/>
  <c r="S77" i="4" l="1"/>
  <c r="S72" i="4" l="1"/>
  <c r="Y72" i="4"/>
  <c r="U72" i="4" l="1"/>
  <c r="Z72" i="4"/>
  <c r="AA72" i="4" l="1"/>
  <c r="S65" i="4" l="1"/>
  <c r="Y65" i="4"/>
  <c r="U65" i="4" l="1"/>
  <c r="Z65" i="4"/>
  <c r="Y174" i="4"/>
  <c r="Y216" i="4"/>
  <c r="Y110" i="4"/>
  <c r="Y157" i="4"/>
  <c r="Y45" i="4"/>
  <c r="AA65" i="4" l="1"/>
  <c r="Z157" i="4"/>
  <c r="Z45" i="4"/>
  <c r="Z216" i="4"/>
  <c r="Z174" i="4"/>
  <c r="Z110" i="4"/>
  <c r="AA216" i="4" l="1"/>
  <c r="AA174" i="4"/>
  <c r="AA45" i="4"/>
  <c r="AA157" i="4"/>
  <c r="AA110" i="4"/>
  <c r="Y185" i="4" l="1"/>
  <c r="Y103" i="4"/>
  <c r="Y152" i="4"/>
  <c r="Y56" i="4"/>
  <c r="Y245" i="4"/>
  <c r="T215" i="4" l="1"/>
  <c r="Y215" i="4"/>
  <c r="Z56" i="4"/>
  <c r="Y41" i="4"/>
  <c r="Y105" i="4"/>
  <c r="Z185" i="4"/>
  <c r="Z245" i="4"/>
  <c r="Z152" i="4"/>
  <c r="Z103" i="4"/>
  <c r="Y229" i="4"/>
  <c r="AA152" i="4" l="1"/>
  <c r="AA56" i="4"/>
  <c r="AA103" i="4"/>
  <c r="AA185" i="4"/>
  <c r="AA245" i="4"/>
  <c r="T82" i="4"/>
  <c r="Y82" i="4"/>
  <c r="U215" i="4"/>
  <c r="Z215" i="4"/>
  <c r="T21" i="4"/>
  <c r="Y21" i="4"/>
  <c r="Y248" i="4"/>
  <c r="Z105" i="4"/>
  <c r="Z41" i="4"/>
  <c r="Y276" i="4"/>
  <c r="Y179" i="4"/>
  <c r="Y61" i="4"/>
  <c r="Z229" i="4"/>
  <c r="Z128" i="4"/>
  <c r="Y102" i="4"/>
  <c r="Y253" i="4"/>
  <c r="Y40" i="4"/>
  <c r="Y230" i="4"/>
  <c r="Y107" i="4"/>
  <c r="Y237" i="4"/>
  <c r="AA215" i="4" l="1"/>
  <c r="AA105" i="4"/>
  <c r="U21" i="4"/>
  <c r="Z21" i="4"/>
  <c r="AA41" i="4"/>
  <c r="T25" i="4"/>
  <c r="Y25" i="4"/>
  <c r="AA128" i="4"/>
  <c r="S92" i="4"/>
  <c r="Y92" i="4"/>
  <c r="T87" i="4"/>
  <c r="Y87" i="4"/>
  <c r="Z82" i="4"/>
  <c r="U82" i="4"/>
  <c r="T127" i="4"/>
  <c r="Y127" i="4"/>
  <c r="AA229" i="4"/>
  <c r="Z248" i="4"/>
  <c r="Z276" i="4"/>
  <c r="Z179" i="4"/>
  <c r="Z61" i="4"/>
  <c r="Z40" i="4"/>
  <c r="Z237" i="4"/>
  <c r="Z253" i="4"/>
  <c r="Z102" i="4"/>
  <c r="Z193" i="4"/>
  <c r="Z232" i="4"/>
  <c r="Z107" i="4"/>
  <c r="Z230" i="4"/>
  <c r="AA82" i="4" l="1"/>
  <c r="AA237" i="4"/>
  <c r="AA61" i="4"/>
  <c r="AA276" i="4"/>
  <c r="AA230" i="4"/>
  <c r="AA107" i="4"/>
  <c r="AA40" i="4"/>
  <c r="AA232" i="4"/>
  <c r="U221" i="4"/>
  <c r="Z221" i="4"/>
  <c r="Z127" i="4"/>
  <c r="U127" i="4"/>
  <c r="Z87" i="4"/>
  <c r="U87" i="4"/>
  <c r="AA193" i="4"/>
  <c r="Z25" i="4"/>
  <c r="U25" i="4"/>
  <c r="AA179" i="4"/>
  <c r="AA248" i="4"/>
  <c r="Z92" i="4"/>
  <c r="U92" i="4"/>
  <c r="U27" i="4"/>
  <c r="Z27" i="4"/>
  <c r="AA102" i="4"/>
  <c r="AA253" i="4"/>
  <c r="AA21" i="4"/>
  <c r="Y104" i="4"/>
  <c r="Y150" i="4"/>
  <c r="AA87" i="4" l="1"/>
  <c r="AA221" i="4"/>
  <c r="AA92" i="4"/>
  <c r="AA25" i="4"/>
  <c r="AA27" i="4"/>
  <c r="T10" i="4"/>
  <c r="Y10" i="4"/>
  <c r="T122" i="4"/>
  <c r="Y122" i="4"/>
  <c r="AA127" i="4"/>
  <c r="T63" i="4"/>
  <c r="Y63" i="4"/>
  <c r="T80" i="4"/>
  <c r="Y80" i="4"/>
  <c r="T125" i="4"/>
  <c r="Y125" i="4"/>
  <c r="T66" i="4"/>
  <c r="Z104" i="4"/>
  <c r="Z150" i="4"/>
  <c r="AA150" i="4" l="1"/>
  <c r="U10" i="4"/>
  <c r="Z10" i="4"/>
  <c r="T22" i="4"/>
  <c r="Y22" i="4"/>
  <c r="AA104" i="4"/>
  <c r="U63" i="4"/>
  <c r="Z63" i="4"/>
  <c r="U80" i="4"/>
  <c r="Z80" i="4"/>
  <c r="U125" i="4"/>
  <c r="Z125" i="4"/>
  <c r="Z122" i="4"/>
  <c r="U122" i="4"/>
  <c r="AA125" i="4" l="1"/>
  <c r="AA10" i="4"/>
  <c r="AA80" i="4"/>
  <c r="AA63" i="4"/>
  <c r="AA122" i="4"/>
  <c r="U22" i="4"/>
  <c r="Z22" i="4"/>
  <c r="AA22" i="4" l="1"/>
  <c r="Y239" i="4" l="1"/>
  <c r="Y226" i="4"/>
  <c r="Y95" i="4"/>
  <c r="Y208" i="4"/>
  <c r="Y160" i="4"/>
  <c r="Z95" i="4" l="1"/>
  <c r="Z226" i="4"/>
  <c r="Z160" i="4"/>
  <c r="Z208" i="4"/>
  <c r="Z239" i="4"/>
  <c r="AA239" i="4" l="1"/>
  <c r="AA160" i="4"/>
  <c r="AA95" i="4"/>
  <c r="AA208" i="4"/>
  <c r="AA226" i="4"/>
  <c r="Y260" i="4"/>
  <c r="Y279" i="4"/>
  <c r="Y209" i="4"/>
  <c r="T74" i="4" l="1"/>
  <c r="Y74" i="4"/>
  <c r="T141" i="4"/>
  <c r="Y141" i="4"/>
  <c r="Z209" i="4"/>
  <c r="Z260" i="4"/>
  <c r="Z279" i="4"/>
  <c r="Y178" i="4"/>
  <c r="AA260" i="4" l="1"/>
  <c r="T218" i="4"/>
  <c r="Y218" i="4"/>
  <c r="AA279" i="4"/>
  <c r="U74" i="4"/>
  <c r="Z74" i="4"/>
  <c r="U141" i="4"/>
  <c r="Z141" i="4"/>
  <c r="AA209" i="4"/>
  <c r="Z178" i="4"/>
  <c r="AA141" i="4" l="1"/>
  <c r="AA74" i="4"/>
  <c r="AA178" i="4"/>
  <c r="U218" i="4"/>
  <c r="Z218" i="4"/>
  <c r="AA218" i="4" l="1"/>
  <c r="T207" i="4" l="1"/>
  <c r="T144" i="4"/>
  <c r="T26" i="4"/>
  <c r="T88" i="4"/>
  <c r="T219" i="4"/>
  <c r="T84" i="4" l="1"/>
  <c r="T17" i="4"/>
  <c r="Y46" i="4" l="1"/>
  <c r="Y130" i="4"/>
  <c r="Y158" i="4"/>
  <c r="T77" i="4" l="1"/>
  <c r="Y77" i="4"/>
  <c r="Z130" i="4"/>
  <c r="Z46" i="4"/>
  <c r="Z158" i="4"/>
  <c r="AA46" i="4" l="1"/>
  <c r="AA130" i="4"/>
  <c r="AA158" i="4"/>
  <c r="U77" i="4"/>
  <c r="Z77" i="4"/>
  <c r="AA77" i="4" l="1"/>
  <c r="Z257" i="4"/>
  <c r="AA257" i="4" l="1"/>
  <c r="Y201" i="4"/>
  <c r="Y47" i="4"/>
  <c r="Y101" i="4"/>
  <c r="Y236" i="4"/>
  <c r="Z236" i="4" l="1"/>
  <c r="Z101" i="4"/>
  <c r="Z201" i="4"/>
  <c r="Z47" i="4"/>
  <c r="AA47" i="4" l="1"/>
  <c r="AA201" i="4"/>
  <c r="AA236" i="4"/>
  <c r="AA101" i="4"/>
  <c r="Y153" i="4"/>
  <c r="Y29" i="4"/>
  <c r="T64" i="4" l="1"/>
  <c r="Y64" i="4"/>
  <c r="Z153" i="4"/>
  <c r="Z29" i="4"/>
  <c r="AA153" i="4" l="1"/>
  <c r="AA29" i="4"/>
  <c r="U64" i="4"/>
  <c r="Z64" i="4"/>
  <c r="AA64" i="4" l="1"/>
  <c r="Y205" i="4" l="1"/>
  <c r="Y109" i="4" l="1"/>
  <c r="Y156" i="4"/>
  <c r="Y129" i="4"/>
  <c r="Y256" i="4"/>
  <c r="Y44" i="4"/>
  <c r="Z44" i="4" l="1"/>
  <c r="Z156" i="4"/>
  <c r="Z256" i="4"/>
  <c r="Z109" i="4"/>
  <c r="Z129" i="4"/>
  <c r="AA44" i="4" l="1"/>
  <c r="AA109" i="4"/>
  <c r="AA156" i="4"/>
  <c r="AA256" i="4"/>
  <c r="AA129" i="4"/>
  <c r="T167" i="4"/>
  <c r="T16" i="4"/>
  <c r="T89" i="4"/>
  <c r="T145" i="4"/>
  <c r="Z205" i="4"/>
  <c r="AA205" i="4" l="1"/>
  <c r="T75" i="4" l="1"/>
  <c r="T142" i="4" l="1"/>
  <c r="T124" i="4"/>
  <c r="T18" i="4" l="1"/>
  <c r="T79" i="4"/>
  <c r="Y212" i="4"/>
  <c r="Y53" i="4"/>
  <c r="Y254" i="4"/>
  <c r="Y266" i="4"/>
  <c r="Y161" i="4"/>
  <c r="Y113" i="4"/>
  <c r="Y173" i="4"/>
  <c r="Z212" i="4" l="1"/>
  <c r="Z254" i="4"/>
  <c r="Z53" i="4"/>
  <c r="Z173" i="4"/>
  <c r="Z161" i="4"/>
  <c r="Z113" i="4"/>
  <c r="Z266" i="4"/>
  <c r="AA113" i="4" l="1"/>
  <c r="AA161" i="4"/>
  <c r="AA266" i="4"/>
  <c r="AA53" i="4"/>
  <c r="AA212" i="4"/>
  <c r="AA254" i="4"/>
  <c r="AA173" i="4"/>
  <c r="Y98" i="4"/>
  <c r="Y149" i="4"/>
  <c r="Y38" i="4"/>
  <c r="Z38" i="4" l="1"/>
  <c r="Z149" i="4"/>
  <c r="Z98" i="4"/>
  <c r="AA149" i="4" l="1"/>
  <c r="AA38" i="4"/>
  <c r="AA98" i="4"/>
  <c r="T90" i="4" l="1"/>
  <c r="T146" i="4"/>
  <c r="T28" i="4" l="1"/>
  <c r="T147" i="4"/>
  <c r="T91" i="4"/>
  <c r="T70" i="4" l="1"/>
  <c r="T143" i="4" l="1"/>
  <c r="T68" i="4"/>
  <c r="T23" i="4"/>
  <c r="T83" i="4" l="1"/>
  <c r="T126" i="4"/>
  <c r="T20" i="4" l="1"/>
  <c r="T11" i="4" l="1"/>
  <c r="T15" i="4" l="1"/>
  <c r="T19" i="4"/>
  <c r="T13" i="4"/>
  <c r="T14" i="4"/>
  <c r="T119" i="4"/>
  <c r="T58" i="4"/>
  <c r="T140" i="4" l="1"/>
  <c r="T85" i="4" l="1"/>
  <c r="T12" i="4" l="1"/>
  <c r="Y227" i="4" l="1"/>
  <c r="Y252" i="4"/>
  <c r="Y223" i="4"/>
  <c r="Y148" i="4"/>
  <c r="Y32" i="4"/>
  <c r="Y93" i="4"/>
  <c r="Z223" i="4" l="1"/>
  <c r="Z32" i="4"/>
  <c r="Z252" i="4"/>
  <c r="Z148" i="4"/>
  <c r="Z227" i="4"/>
  <c r="Z93" i="4"/>
  <c r="AA93" i="4" l="1"/>
  <c r="AA223" i="4"/>
  <c r="AA32" i="4"/>
  <c r="AA227" i="4"/>
  <c r="AA148" i="4"/>
  <c r="AA252" i="4"/>
  <c r="Y250" i="4"/>
  <c r="Y287" i="4"/>
  <c r="Y270" i="4"/>
  <c r="Y261" i="4"/>
  <c r="Y183" i="4"/>
  <c r="Y241" i="4"/>
  <c r="S219" i="4" l="1"/>
  <c r="Y219" i="4"/>
  <c r="S144" i="4"/>
  <c r="Y144" i="4"/>
  <c r="S88" i="4"/>
  <c r="Y88" i="4"/>
  <c r="S207" i="4"/>
  <c r="Y207" i="4"/>
  <c r="S26" i="4"/>
  <c r="Y26" i="4"/>
  <c r="Z250" i="4"/>
  <c r="Z270" i="4"/>
  <c r="Z241" i="4"/>
  <c r="Z183" i="4"/>
  <c r="Z287" i="4"/>
  <c r="Z261" i="4"/>
  <c r="Y224" i="4"/>
  <c r="Y99" i="4"/>
  <c r="Y39" i="4"/>
  <c r="AA183" i="4" l="1"/>
  <c r="U144" i="4"/>
  <c r="Z144" i="4"/>
  <c r="Z219" i="4"/>
  <c r="U219" i="4"/>
  <c r="AA270" i="4"/>
  <c r="AA241" i="4"/>
  <c r="Z26" i="4"/>
  <c r="U26" i="4"/>
  <c r="U207" i="4"/>
  <c r="Z207" i="4"/>
  <c r="AA287" i="4"/>
  <c r="Z88" i="4"/>
  <c r="U88" i="4"/>
  <c r="AA250" i="4"/>
  <c r="AA261" i="4"/>
  <c r="Z224" i="4"/>
  <c r="Y134" i="4"/>
  <c r="Y108" i="4"/>
  <c r="Y184" i="4"/>
  <c r="Y155" i="4"/>
  <c r="Y43" i="4"/>
  <c r="Y195" i="4"/>
  <c r="Y114" i="4"/>
  <c r="Y50" i="4"/>
  <c r="Y246" i="4"/>
  <c r="Y162" i="4"/>
  <c r="Y194" i="4"/>
  <c r="Y282" i="4"/>
  <c r="Y242" i="4"/>
  <c r="Y273" i="4"/>
  <c r="Z99" i="4"/>
  <c r="Z39" i="4"/>
  <c r="AA219" i="4" l="1"/>
  <c r="AA224" i="4"/>
  <c r="Y124" i="4"/>
  <c r="S124" i="4"/>
  <c r="AA144" i="4"/>
  <c r="S142" i="4"/>
  <c r="Y142" i="4"/>
  <c r="Y96" i="4"/>
  <c r="Y34" i="4"/>
  <c r="AA207" i="4"/>
  <c r="AA39" i="4"/>
  <c r="AA26" i="4"/>
  <c r="AA88" i="4"/>
  <c r="AA99" i="4"/>
  <c r="Z184" i="4"/>
  <c r="Z273" i="4"/>
  <c r="Z114" i="4"/>
  <c r="Z43" i="4"/>
  <c r="Z282" i="4"/>
  <c r="Z194" i="4"/>
  <c r="Z134" i="4"/>
  <c r="Z50" i="4"/>
  <c r="Z195" i="4"/>
  <c r="Z162" i="4"/>
  <c r="Z242" i="4"/>
  <c r="Z96" i="4"/>
  <c r="Z34" i="4"/>
  <c r="Z246" i="4"/>
  <c r="Z155" i="4"/>
  <c r="Z108" i="4"/>
  <c r="AA162" i="4" l="1"/>
  <c r="AA50" i="4"/>
  <c r="AA108" i="4"/>
  <c r="AA155" i="4"/>
  <c r="AA114" i="4"/>
  <c r="AA43" i="4"/>
  <c r="AA96" i="4"/>
  <c r="AA246" i="4"/>
  <c r="S79" i="4"/>
  <c r="Y79" i="4"/>
  <c r="S18" i="4"/>
  <c r="Y18" i="4"/>
  <c r="AA194" i="4"/>
  <c r="AA273" i="4"/>
  <c r="AA195" i="4"/>
  <c r="AA282" i="4"/>
  <c r="Z142" i="4"/>
  <c r="U142" i="4"/>
  <c r="Z124" i="4"/>
  <c r="U124" i="4"/>
  <c r="AA134" i="4"/>
  <c r="AA242" i="4"/>
  <c r="AA34" i="4"/>
  <c r="AA184" i="4"/>
  <c r="Y192" i="4"/>
  <c r="AA124" i="4" l="1"/>
  <c r="AA142" i="4"/>
  <c r="S17" i="4"/>
  <c r="Y17" i="4"/>
  <c r="Z79" i="4"/>
  <c r="U79" i="4"/>
  <c r="Z18" i="4"/>
  <c r="U18" i="4"/>
  <c r="S84" i="4"/>
  <c r="Y84" i="4"/>
  <c r="Z192" i="4"/>
  <c r="AA18" i="4" l="1"/>
  <c r="U84" i="4"/>
  <c r="Z84" i="4"/>
  <c r="AA192" i="4"/>
  <c r="Z17" i="4"/>
  <c r="U17" i="4"/>
  <c r="AA79" i="4"/>
  <c r="AA84" i="4" l="1"/>
  <c r="AA17" i="4"/>
  <c r="Y66" i="4"/>
  <c r="S66" i="4"/>
  <c r="Y30" i="4"/>
  <c r="Y182" i="4"/>
  <c r="Y258" i="4"/>
  <c r="Y154" i="4"/>
  <c r="U66" i="4" l="1"/>
  <c r="Z66" i="4"/>
  <c r="Z154" i="4"/>
  <c r="Z30" i="4"/>
  <c r="Z258" i="4"/>
  <c r="Z182" i="4"/>
  <c r="Y249" i="4"/>
  <c r="AA30" i="4" l="1"/>
  <c r="AA66" i="4"/>
  <c r="AA154" i="4"/>
  <c r="AA182" i="4"/>
  <c r="AA258" i="4"/>
  <c r="Z249" i="4"/>
  <c r="Y278" i="4"/>
  <c r="Y131" i="4"/>
  <c r="Y210" i="4"/>
  <c r="Z131" i="4"/>
  <c r="S167" i="4" l="1"/>
  <c r="Y167" i="4"/>
  <c r="AA249" i="4"/>
  <c r="AA131" i="4"/>
  <c r="S89" i="4"/>
  <c r="Y89" i="4"/>
  <c r="U16" i="4"/>
  <c r="Z16" i="4"/>
  <c r="S145" i="4"/>
  <c r="Y145" i="4"/>
  <c r="S16" i="4"/>
  <c r="Y16" i="4"/>
  <c r="Y234" i="4"/>
  <c r="Z210" i="4"/>
  <c r="Z234" i="4"/>
  <c r="Z278" i="4"/>
  <c r="Y274" i="4"/>
  <c r="Y132" i="4"/>
  <c r="Y280" i="4"/>
  <c r="Y36" i="4" l="1"/>
  <c r="Z145" i="4"/>
  <c r="U145" i="4"/>
  <c r="AA16" i="4"/>
  <c r="AA210" i="4"/>
  <c r="Y75" i="4"/>
  <c r="S75" i="4"/>
  <c r="Z89" i="4"/>
  <c r="U89" i="4"/>
  <c r="Y151" i="4"/>
  <c r="Z167" i="4"/>
  <c r="U167" i="4"/>
  <c r="AA234" i="4"/>
  <c r="AA278" i="4"/>
  <c r="Y187" i="4"/>
  <c r="Y268" i="4"/>
  <c r="Z36" i="4"/>
  <c r="Z132" i="4"/>
  <c r="Z42" i="4"/>
  <c r="Z280" i="4"/>
  <c r="Z151" i="4"/>
  <c r="Z274" i="4"/>
  <c r="AA167" i="4" l="1"/>
  <c r="AA132" i="4"/>
  <c r="AA145" i="4"/>
  <c r="AA89" i="4"/>
  <c r="AA280" i="4"/>
  <c r="AA274" i="4"/>
  <c r="Y42" i="4"/>
  <c r="U75" i="4"/>
  <c r="Z75" i="4"/>
  <c r="Y106" i="4"/>
  <c r="AA151" i="4"/>
  <c r="AA36" i="4"/>
  <c r="Z187" i="4"/>
  <c r="Z268" i="4"/>
  <c r="Z106" i="4"/>
  <c r="Y51" i="4"/>
  <c r="Y165" i="4"/>
  <c r="Y135" i="4"/>
  <c r="Y244" i="4"/>
  <c r="Y204" i="4"/>
  <c r="Y200" i="4"/>
  <c r="AA268" i="4" l="1"/>
  <c r="AA187" i="4"/>
  <c r="AA42" i="4"/>
  <c r="Y146" i="4"/>
  <c r="S146" i="4"/>
  <c r="Y90" i="4"/>
  <c r="S90" i="4"/>
  <c r="Y97" i="4"/>
  <c r="Y169" i="4"/>
  <c r="AA75" i="4"/>
  <c r="Y31" i="4"/>
  <c r="AA106" i="4"/>
  <c r="Z200" i="4"/>
  <c r="Z244" i="4"/>
  <c r="Z135" i="4"/>
  <c r="Z204" i="4"/>
  <c r="Z165" i="4"/>
  <c r="Z97" i="4"/>
  <c r="Z169" i="4"/>
  <c r="Z31" i="4"/>
  <c r="Z51" i="4"/>
  <c r="AA165" i="4" l="1"/>
  <c r="AA51" i="4"/>
  <c r="AA204" i="4"/>
  <c r="AA200" i="4"/>
  <c r="AA31" i="4"/>
  <c r="U90" i="4"/>
  <c r="Z90" i="4"/>
  <c r="AA135" i="4"/>
  <c r="Z146" i="4"/>
  <c r="U146" i="4"/>
  <c r="AA244" i="4"/>
  <c r="AA169" i="4"/>
  <c r="AA97" i="4"/>
  <c r="Y159" i="4"/>
  <c r="Y136" i="4"/>
  <c r="AA90" i="4" l="1"/>
  <c r="AA146" i="4"/>
  <c r="S147" i="4"/>
  <c r="Y147" i="4"/>
  <c r="Y91" i="4"/>
  <c r="S91" i="4"/>
  <c r="Y37" i="4"/>
  <c r="S28" i="4"/>
  <c r="Y28" i="4"/>
  <c r="Y172" i="4"/>
  <c r="Y100" i="4"/>
  <c r="Z37" i="4"/>
  <c r="Z159" i="4"/>
  <c r="Z100" i="4"/>
  <c r="Z172" i="4"/>
  <c r="Z136" i="4"/>
  <c r="AA159" i="4" l="1"/>
  <c r="AA100" i="4"/>
  <c r="Z28" i="4"/>
  <c r="U28" i="4"/>
  <c r="Y70" i="4"/>
  <c r="S70" i="4"/>
  <c r="AA172" i="4"/>
  <c r="AA136" i="4"/>
  <c r="U147" i="4"/>
  <c r="Z147" i="4"/>
  <c r="U91" i="4"/>
  <c r="Z91" i="4"/>
  <c r="AA37" i="4"/>
  <c r="Y211" i="4"/>
  <c r="Y281" i="4"/>
  <c r="Y255" i="4"/>
  <c r="Y186" i="4"/>
  <c r="AA147" i="4" l="1"/>
  <c r="AA91" i="4"/>
  <c r="AA28" i="4"/>
  <c r="S23" i="4"/>
  <c r="Y23" i="4"/>
  <c r="Y68" i="4"/>
  <c r="S68" i="4"/>
  <c r="Y35" i="4"/>
  <c r="Z70" i="4"/>
  <c r="U70" i="4"/>
  <c r="Y143" i="4"/>
  <c r="S143" i="4"/>
  <c r="Z281" i="4"/>
  <c r="Z211" i="4"/>
  <c r="Z35" i="4"/>
  <c r="Z255" i="4"/>
  <c r="Z186" i="4"/>
  <c r="AA70" i="4" l="1"/>
  <c r="AA186" i="4"/>
  <c r="AA35" i="4"/>
  <c r="AA255" i="4"/>
  <c r="AA281" i="4"/>
  <c r="U143" i="4"/>
  <c r="Z143" i="4"/>
  <c r="U68" i="4"/>
  <c r="Z68" i="4"/>
  <c r="U23" i="4"/>
  <c r="Z23" i="4"/>
  <c r="AA211" i="4"/>
  <c r="AA68" i="4" l="1"/>
  <c r="AA143" i="4"/>
  <c r="AA23" i="4"/>
  <c r="S126" i="4" l="1"/>
  <c r="Y126" i="4"/>
  <c r="Y83" i="4"/>
  <c r="S83" i="4"/>
  <c r="Z83" i="4" l="1"/>
  <c r="U83" i="4"/>
  <c r="S20" i="4"/>
  <c r="Y20" i="4"/>
  <c r="Z126" i="4"/>
  <c r="U126" i="4"/>
  <c r="AA83" i="4" l="1"/>
  <c r="S11" i="4"/>
  <c r="Y11" i="4"/>
  <c r="Z20" i="4"/>
  <c r="U20" i="4"/>
  <c r="AA126" i="4"/>
  <c r="Y52" i="4"/>
  <c r="Y191" i="4"/>
  <c r="S19" i="4" l="1"/>
  <c r="Y19" i="4"/>
  <c r="Y119" i="4"/>
  <c r="S119" i="4"/>
  <c r="Z11" i="4"/>
  <c r="U11" i="4"/>
  <c r="S13" i="4"/>
  <c r="Y13" i="4"/>
  <c r="Y15" i="4"/>
  <c r="S15" i="4"/>
  <c r="AA20" i="4"/>
  <c r="S14" i="4"/>
  <c r="Y14" i="4"/>
  <c r="Z191" i="4"/>
  <c r="Y176" i="4"/>
  <c r="Z52" i="4"/>
  <c r="AA11" i="4" l="1"/>
  <c r="AA52" i="4"/>
  <c r="Z19" i="4"/>
  <c r="U19" i="4"/>
  <c r="U15" i="4"/>
  <c r="Z15" i="4"/>
  <c r="AA191" i="4"/>
  <c r="U14" i="4"/>
  <c r="Z14" i="4"/>
  <c r="U119" i="4"/>
  <c r="Z119" i="4"/>
  <c r="Y58" i="4"/>
  <c r="S58" i="4"/>
  <c r="U13" i="4"/>
  <c r="Z13" i="4"/>
  <c r="Z176" i="4"/>
  <c r="AA119" i="4" l="1"/>
  <c r="AA19" i="4"/>
  <c r="AA15" i="4"/>
  <c r="AA14" i="4"/>
  <c r="AA13" i="4"/>
  <c r="AA176" i="4"/>
  <c r="Y140" i="4"/>
  <c r="S140" i="4"/>
  <c r="Z58" i="4"/>
  <c r="U58" i="4"/>
  <c r="AA58" i="4" l="1"/>
  <c r="Y12" i="4"/>
  <c r="S12" i="4"/>
  <c r="Z140" i="4"/>
  <c r="U140" i="4"/>
  <c r="S85" i="4"/>
  <c r="Y85" i="4"/>
  <c r="G85" i="4"/>
  <c r="AA140" i="4" l="1"/>
  <c r="U12" i="4"/>
  <c r="Z12" i="4"/>
  <c r="U85" i="4"/>
  <c r="Z85" i="4"/>
  <c r="AA12" i="4" l="1"/>
  <c r="AA85" i="4"/>
  <c r="S121" i="4" l="1"/>
  <c r="S69" i="4" l="1"/>
  <c r="T121" i="4" l="1"/>
  <c r="Y121" i="4"/>
  <c r="S86" i="4"/>
  <c r="T69" i="4"/>
  <c r="G69" i="4"/>
  <c r="Y69" i="4"/>
  <c r="U69" i="4" l="1"/>
  <c r="Z69" i="4"/>
  <c r="Z121" i="4"/>
  <c r="U121" i="4"/>
  <c r="T86" i="4" l="1"/>
  <c r="Y86" i="4"/>
  <c r="G86" i="4"/>
  <c r="AA121" i="4"/>
  <c r="AA69" i="4"/>
  <c r="Z86" i="4" l="1"/>
  <c r="U86" i="4"/>
  <c r="AA86" i="4" l="1"/>
  <c r="L59" i="3" l="1"/>
  <c r="L123" i="3"/>
  <c r="L24" i="3"/>
  <c r="L81" i="3"/>
  <c r="Q123" i="3" l="1"/>
  <c r="M123" i="3"/>
  <c r="AC123" i="3"/>
  <c r="M81" i="3"/>
  <c r="Q81" i="3"/>
  <c r="AC81" i="3"/>
  <c r="M24" i="3"/>
  <c r="Q24" i="3"/>
  <c r="AC24" i="3"/>
  <c r="Q59" i="3"/>
  <c r="AC59" i="3"/>
  <c r="M59" i="3"/>
  <c r="AC284" i="3" l="1"/>
  <c r="AC33" i="3" l="1"/>
  <c r="Q33" i="3"/>
  <c r="Q128" i="3"/>
  <c r="AC128" i="3"/>
  <c r="AC170" i="3" l="1"/>
  <c r="AC60" i="3" l="1"/>
  <c r="Q60" i="3"/>
  <c r="Q177" i="3"/>
  <c r="AC177" i="3"/>
  <c r="AC94" i="3"/>
  <c r="Q94" i="3"/>
  <c r="W168" i="4" l="1"/>
  <c r="R168" i="4"/>
  <c r="Q78" i="4"/>
  <c r="W71" i="4" l="1"/>
  <c r="R71" i="4"/>
  <c r="R76" i="4"/>
  <c r="W76" i="4"/>
  <c r="V78" i="4"/>
  <c r="P78" i="4"/>
  <c r="H78" i="4"/>
  <c r="R73" i="4"/>
  <c r="W73" i="4"/>
  <c r="W67" i="4"/>
  <c r="R67" i="4"/>
  <c r="X168" i="4"/>
  <c r="X67" i="4" l="1"/>
  <c r="X71" i="4"/>
  <c r="R78" i="4"/>
  <c r="W78" i="4"/>
  <c r="X76" i="4"/>
  <c r="X73" i="4"/>
  <c r="X78" i="4" l="1"/>
  <c r="W171" i="4"/>
  <c r="X171" i="4" l="1"/>
  <c r="AF125" i="3" l="1"/>
  <c r="L121" i="3"/>
  <c r="Q121" i="3" l="1"/>
  <c r="AC121" i="3"/>
  <c r="M121" i="3"/>
  <c r="W137" i="4" l="1"/>
  <c r="X137" i="4" l="1"/>
  <c r="H40" i="4" l="1"/>
  <c r="H102" i="4"/>
  <c r="H25" i="4" l="1"/>
  <c r="P25" i="4"/>
  <c r="H127" i="4"/>
  <c r="P127" i="4"/>
  <c r="P87" i="4"/>
  <c r="H87" i="4"/>
  <c r="Q27" i="4" l="1"/>
  <c r="V189" i="4"/>
  <c r="Q221" i="4"/>
  <c r="V193" i="4" l="1"/>
  <c r="V115" i="4"/>
  <c r="V27" i="4"/>
  <c r="P27" i="4"/>
  <c r="H27" i="4"/>
  <c r="H221" i="4"/>
  <c r="V221" i="4"/>
  <c r="P221" i="4"/>
  <c r="V232" i="4"/>
  <c r="H232" i="4"/>
  <c r="W115" i="4"/>
  <c r="X115" i="4" s="1"/>
  <c r="W189" i="4"/>
  <c r="X189" i="4" s="1"/>
  <c r="V262" i="4" l="1"/>
  <c r="V272" i="4" l="1"/>
  <c r="W272" i="4"/>
  <c r="W262" i="4"/>
  <c r="X262" i="4" s="1"/>
  <c r="X272" i="4" l="1"/>
  <c r="H33" i="4" l="1"/>
  <c r="H170" i="4"/>
  <c r="H94" i="4"/>
  <c r="H128" i="4"/>
  <c r="H60" i="4" l="1"/>
  <c r="V163" i="4"/>
  <c r="V116" i="4"/>
  <c r="V54" i="4"/>
  <c r="V199" i="4"/>
  <c r="Q92" i="4"/>
  <c r="W163" i="4" l="1"/>
  <c r="X163" i="4" s="1"/>
  <c r="W199" i="4"/>
  <c r="X199" i="4" s="1"/>
  <c r="W54" i="4"/>
  <c r="X54" i="4" s="1"/>
  <c r="W116" i="4"/>
  <c r="X116" i="4" s="1"/>
  <c r="H223" i="4"/>
  <c r="H107" i="4"/>
  <c r="H237" i="4"/>
  <c r="H95" i="4"/>
  <c r="H226" i="4"/>
  <c r="Q65" i="4"/>
  <c r="H39" i="4"/>
  <c r="H99" i="4"/>
  <c r="V288" i="4" l="1"/>
  <c r="V213" i="4"/>
  <c r="P81" i="4"/>
  <c r="H81" i="4"/>
  <c r="V286" i="4"/>
  <c r="V269" i="4"/>
  <c r="V264" i="4"/>
  <c r="V294" i="4"/>
  <c r="P123" i="4"/>
  <c r="H123" i="4"/>
  <c r="P24" i="4"/>
  <c r="H24" i="4"/>
  <c r="V202" i="4"/>
  <c r="H59" i="4"/>
  <c r="P59" i="4"/>
  <c r="W269" i="4"/>
  <c r="W288" i="4"/>
  <c r="X288" i="4" s="1"/>
  <c r="W213" i="4"/>
  <c r="W294" i="4"/>
  <c r="W286" i="4"/>
  <c r="W202" i="4"/>
  <c r="W264" i="4"/>
  <c r="V224" i="4"/>
  <c r="V223" i="4"/>
  <c r="H152" i="4"/>
  <c r="H103" i="4"/>
  <c r="V229" i="4" l="1"/>
  <c r="X213" i="4"/>
  <c r="P82" i="4"/>
  <c r="H82" i="4"/>
  <c r="X286" i="4"/>
  <c r="V292" i="4"/>
  <c r="X202" i="4"/>
  <c r="X294" i="4"/>
  <c r="H21" i="4"/>
  <c r="P21" i="4"/>
  <c r="X264" i="4"/>
  <c r="X269" i="4"/>
  <c r="W292" i="4"/>
  <c r="V197" i="4"/>
  <c r="V117" i="4"/>
  <c r="V55" i="4"/>
  <c r="H154" i="4"/>
  <c r="H30" i="4"/>
  <c r="H93" i="4"/>
  <c r="H32" i="4"/>
  <c r="H148" i="4"/>
  <c r="V164" i="4" l="1"/>
  <c r="P66" i="4"/>
  <c r="H66" i="4"/>
  <c r="X292" i="4"/>
  <c r="V258" i="4"/>
  <c r="W164" i="4"/>
  <c r="X164" i="4" s="1"/>
  <c r="W197" i="4"/>
  <c r="W117" i="4"/>
  <c r="X117" i="4" s="1"/>
  <c r="W55" i="4"/>
  <c r="X55" i="4" s="1"/>
  <c r="H150" i="4"/>
  <c r="H104" i="4"/>
  <c r="X197" i="4" l="1"/>
  <c r="H17" i="4"/>
  <c r="P17" i="4"/>
  <c r="H122" i="4"/>
  <c r="P122" i="4"/>
  <c r="P80" i="4"/>
  <c r="P84" i="4"/>
  <c r="H84" i="4"/>
  <c r="W258" i="4"/>
  <c r="W224" i="4"/>
  <c r="P22" i="4" l="1"/>
  <c r="H22" i="4"/>
  <c r="X224" i="4"/>
  <c r="X258" i="4"/>
  <c r="H215" i="4" l="1"/>
  <c r="P215" i="4"/>
  <c r="V65" i="4" l="1"/>
  <c r="H65" i="4"/>
  <c r="P65" i="4"/>
  <c r="R65" i="4" l="1"/>
  <c r="W65" i="4"/>
  <c r="X65" i="4" l="1"/>
  <c r="V174" i="4" l="1"/>
  <c r="V216" i="4"/>
  <c r="V110" i="4"/>
  <c r="V45" i="4"/>
  <c r="V157" i="4"/>
  <c r="W216" i="4" l="1"/>
  <c r="W174" i="4"/>
  <c r="W45" i="4"/>
  <c r="X45" i="4" s="1"/>
  <c r="W110" i="4"/>
  <c r="X110" i="4" s="1"/>
  <c r="W157" i="4"/>
  <c r="X157" i="4" s="1"/>
  <c r="X216" i="4" l="1"/>
  <c r="X174" i="4"/>
  <c r="V185" i="4" l="1"/>
  <c r="V103" i="4"/>
  <c r="V245" i="4"/>
  <c r="V56" i="4"/>
  <c r="V152" i="4"/>
  <c r="Q215" i="4" l="1"/>
  <c r="V215" i="4"/>
  <c r="W56" i="4"/>
  <c r="W245" i="4"/>
  <c r="W103" i="4"/>
  <c r="W152" i="4"/>
  <c r="W185" i="4"/>
  <c r="V30" i="4"/>
  <c r="V182" i="4"/>
  <c r="V154" i="4"/>
  <c r="X56" i="4" l="1"/>
  <c r="W215" i="4"/>
  <c r="R215" i="4"/>
  <c r="X103" i="4"/>
  <c r="X185" i="4"/>
  <c r="Q82" i="4"/>
  <c r="V82" i="4"/>
  <c r="X245" i="4"/>
  <c r="X152" i="4"/>
  <c r="Q66" i="4"/>
  <c r="V66" i="4"/>
  <c r="Q21" i="4"/>
  <c r="V21" i="4"/>
  <c r="X215" i="4"/>
  <c r="V188" i="4"/>
  <c r="V208" i="4"/>
  <c r="V160" i="4"/>
  <c r="W223" i="4"/>
  <c r="X223" i="4" s="1"/>
  <c r="V107" i="4"/>
  <c r="V237" i="4"/>
  <c r="W229" i="4"/>
  <c r="V239" i="4"/>
  <c r="V95" i="4"/>
  <c r="V226" i="4"/>
  <c r="W182" i="4"/>
  <c r="X182" i="4" s="1"/>
  <c r="W154" i="4"/>
  <c r="X154" i="4" s="1"/>
  <c r="W30" i="4"/>
  <c r="X30" i="4" s="1"/>
  <c r="V102" i="4"/>
  <c r="V230" i="4"/>
  <c r="V253" i="4"/>
  <c r="V40" i="4"/>
  <c r="V99" i="4"/>
  <c r="V39" i="4"/>
  <c r="H92" i="4" l="1"/>
  <c r="V92" i="4"/>
  <c r="P92" i="4"/>
  <c r="W21" i="4"/>
  <c r="R21" i="4"/>
  <c r="R82" i="4"/>
  <c r="W82" i="4"/>
  <c r="R66" i="4"/>
  <c r="W66" i="4"/>
  <c r="X66" i="4" s="1"/>
  <c r="X229" i="4"/>
  <c r="W188" i="4"/>
  <c r="X188" i="4" s="1"/>
  <c r="W160" i="4"/>
  <c r="X160" i="4" s="1"/>
  <c r="W99" i="4"/>
  <c r="W226" i="4"/>
  <c r="W40" i="4"/>
  <c r="X40" i="4" s="1"/>
  <c r="W230" i="4"/>
  <c r="W193" i="4"/>
  <c r="W208" i="4"/>
  <c r="W39" i="4"/>
  <c r="W102" i="4"/>
  <c r="X102" i="4" s="1"/>
  <c r="W232" i="4"/>
  <c r="X232" i="4" s="1"/>
  <c r="W239" i="4"/>
  <c r="X239" i="4" s="1"/>
  <c r="W107" i="4"/>
  <c r="X107" i="4" s="1"/>
  <c r="V93" i="4"/>
  <c r="V252" i="4"/>
  <c r="V148" i="4"/>
  <c r="V32" i="4"/>
  <c r="V227" i="4"/>
  <c r="W237" i="4"/>
  <c r="X237" i="4" s="1"/>
  <c r="W253" i="4"/>
  <c r="W95" i="4"/>
  <c r="X95" i="4" s="1"/>
  <c r="X208" i="4" l="1"/>
  <c r="X82" i="4"/>
  <c r="X253" i="4"/>
  <c r="X193" i="4"/>
  <c r="X21" i="4"/>
  <c r="X39" i="4"/>
  <c r="X99" i="4"/>
  <c r="X230" i="4"/>
  <c r="X226" i="4"/>
  <c r="W92" i="4"/>
  <c r="X92" i="4" s="1"/>
  <c r="R92" i="4"/>
  <c r="W27" i="4"/>
  <c r="X27" i="4" s="1"/>
  <c r="R27" i="4"/>
  <c r="R221" i="4"/>
  <c r="W221" i="4"/>
  <c r="X221" i="4" s="1"/>
  <c r="W252" i="4"/>
  <c r="V150" i="4"/>
  <c r="V104" i="4"/>
  <c r="V192" i="4"/>
  <c r="W227" i="4"/>
  <c r="W148" i="4"/>
  <c r="X148" i="4" s="1"/>
  <c r="W32" i="4"/>
  <c r="X32" i="4" s="1"/>
  <c r="W93" i="4"/>
  <c r="X93" i="4" s="1"/>
  <c r="Q84" i="4" l="1"/>
  <c r="V84" i="4"/>
  <c r="X227" i="4"/>
  <c r="Q122" i="4"/>
  <c r="V122" i="4"/>
  <c r="Q80" i="4"/>
  <c r="V80" i="4"/>
  <c r="Q17" i="4"/>
  <c r="V17" i="4"/>
  <c r="X252" i="4"/>
  <c r="W192" i="4"/>
  <c r="X192" i="4" s="1"/>
  <c r="W150" i="4"/>
  <c r="X150" i="4" s="1"/>
  <c r="W104" i="4"/>
  <c r="X104" i="4" s="1"/>
  <c r="Q22" i="4" l="1"/>
  <c r="V22" i="4"/>
  <c r="W84" i="4"/>
  <c r="R84" i="4"/>
  <c r="R80" i="4"/>
  <c r="W80" i="4"/>
  <c r="X80" i="4" s="1"/>
  <c r="R122" i="4"/>
  <c r="W122" i="4"/>
  <c r="W17" i="4"/>
  <c r="R17" i="4"/>
  <c r="X84" i="4"/>
  <c r="V250" i="4"/>
  <c r="X122" i="4" l="1"/>
  <c r="R22" i="4"/>
  <c r="W22" i="4"/>
  <c r="X22" i="4" s="1"/>
  <c r="X17" i="4"/>
  <c r="W250" i="4"/>
  <c r="X250" i="4" s="1"/>
  <c r="V248" i="4" l="1"/>
  <c r="V276" i="4"/>
  <c r="V179" i="4"/>
  <c r="V61" i="4"/>
  <c r="Q127" i="4" l="1"/>
  <c r="V127" i="4"/>
  <c r="Q87" i="4"/>
  <c r="V87" i="4"/>
  <c r="Q25" i="4"/>
  <c r="V25" i="4"/>
  <c r="W248" i="4" l="1"/>
  <c r="W179" i="4"/>
  <c r="X179" i="4" s="1"/>
  <c r="W276" i="4"/>
  <c r="W61" i="4"/>
  <c r="X61" i="4" s="1"/>
  <c r="Q10" i="4"/>
  <c r="Q125" i="4"/>
  <c r="Q63" i="4"/>
  <c r="X248" i="4" l="1"/>
  <c r="R25" i="4"/>
  <c r="W25" i="4"/>
  <c r="X25" i="4" s="1"/>
  <c r="W127" i="4"/>
  <c r="R127" i="4"/>
  <c r="X276" i="4"/>
  <c r="R87" i="4"/>
  <c r="W87" i="4"/>
  <c r="X87" i="4" s="1"/>
  <c r="H10" i="4" l="1"/>
  <c r="V10" i="4"/>
  <c r="P10" i="4"/>
  <c r="H125" i="4"/>
  <c r="V125" i="4"/>
  <c r="P125" i="4"/>
  <c r="X127" i="4"/>
  <c r="P63" i="4"/>
  <c r="V63" i="4"/>
  <c r="H63" i="4"/>
  <c r="R63" i="4" l="1"/>
  <c r="W63" i="4"/>
  <c r="R10" i="4"/>
  <c r="W10" i="4"/>
  <c r="W125" i="4"/>
  <c r="X125" i="4" s="1"/>
  <c r="R125" i="4"/>
  <c r="X63" i="4"/>
  <c r="X10" i="4" l="1"/>
  <c r="H98" i="4" l="1"/>
  <c r="H149" i="4"/>
  <c r="H38" i="4"/>
  <c r="V53" i="4" l="1"/>
  <c r="W53" i="4" l="1"/>
  <c r="X53" i="4" s="1"/>
  <c r="V212" i="4"/>
  <c r="V254" i="4"/>
  <c r="W212" i="4" l="1"/>
  <c r="X212" i="4" l="1"/>
  <c r="V290" i="4" l="1"/>
  <c r="V247" i="4"/>
  <c r="V180" i="4"/>
  <c r="V48" i="4"/>
  <c r="V111" i="4"/>
  <c r="W290" i="4" l="1"/>
  <c r="W247" i="4"/>
  <c r="X247" i="4" s="1"/>
  <c r="W48" i="4"/>
  <c r="W111" i="4"/>
  <c r="W180" i="4"/>
  <c r="X290" i="4" l="1"/>
  <c r="X180" i="4"/>
  <c r="X111" i="4"/>
  <c r="X48" i="4"/>
  <c r="Q72" i="4" l="1"/>
  <c r="H72" i="4" l="1"/>
  <c r="P72" i="4"/>
  <c r="V72" i="4"/>
  <c r="R72" i="4" l="1"/>
  <c r="W72" i="4"/>
  <c r="X72" i="4" s="1"/>
  <c r="P77" i="4" l="1"/>
  <c r="H77" i="4"/>
  <c r="H41" i="4" l="1"/>
  <c r="H105" i="4"/>
  <c r="V158" i="4" l="1"/>
  <c r="V46" i="4"/>
  <c r="V130" i="4"/>
  <c r="Q77" i="4" l="1"/>
  <c r="V77" i="4"/>
  <c r="W46" i="4"/>
  <c r="X46" i="4" s="1"/>
  <c r="W158" i="4"/>
  <c r="X158" i="4" s="1"/>
  <c r="W130" i="4"/>
  <c r="R77" i="4" l="1"/>
  <c r="W77" i="4"/>
  <c r="X77" i="4" s="1"/>
  <c r="X130" i="4"/>
  <c r="V41" i="4"/>
  <c r="V105" i="4"/>
  <c r="W41" i="4" l="1"/>
  <c r="W105" i="4"/>
  <c r="X105" i="4" l="1"/>
  <c r="X41" i="4"/>
  <c r="W254" i="4"/>
  <c r="V173" i="4"/>
  <c r="V113" i="4"/>
  <c r="V266" i="4"/>
  <c r="V161" i="4"/>
  <c r="X254" i="4" l="1"/>
  <c r="W161" i="4"/>
  <c r="X161" i="4" s="1"/>
  <c r="W266" i="4"/>
  <c r="W113" i="4"/>
  <c r="X113" i="4" s="1"/>
  <c r="W173" i="4"/>
  <c r="X173" i="4" l="1"/>
  <c r="X266" i="4"/>
  <c r="V149" i="4"/>
  <c r="V38" i="4"/>
  <c r="V98" i="4"/>
  <c r="W38" i="4" l="1"/>
  <c r="Q64" i="4"/>
  <c r="W98" i="4"/>
  <c r="W149" i="4"/>
  <c r="X98" i="4" l="1"/>
  <c r="X149" i="4"/>
  <c r="X38" i="4"/>
  <c r="V256" i="4" l="1"/>
  <c r="V205" i="4"/>
  <c r="V109" i="4"/>
  <c r="V156" i="4"/>
  <c r="V129" i="4"/>
  <c r="V44" i="4"/>
  <c r="W256" i="4" l="1"/>
  <c r="W156" i="4"/>
  <c r="X156" i="4" s="1"/>
  <c r="W129" i="4"/>
  <c r="W44" i="4"/>
  <c r="X44" i="4" s="1"/>
  <c r="W109" i="4"/>
  <c r="X109" i="4" s="1"/>
  <c r="X129" i="4" l="1"/>
  <c r="X256" i="4"/>
  <c r="W205" i="4" l="1"/>
  <c r="X205" i="4" s="1"/>
  <c r="V133" i="4" l="1"/>
  <c r="V49" i="4"/>
  <c r="V196" i="4"/>
  <c r="V112" i="4"/>
  <c r="W133" i="4" l="1"/>
  <c r="W49" i="4"/>
  <c r="X49" i="4" s="1"/>
  <c r="W112" i="4"/>
  <c r="X112" i="4" s="1"/>
  <c r="W196" i="4"/>
  <c r="X133" i="4" l="1"/>
  <c r="X196" i="4"/>
  <c r="H141" i="4" l="1"/>
  <c r="P141" i="4"/>
  <c r="P74" i="4"/>
  <c r="H74" i="4"/>
  <c r="H218" i="4" l="1"/>
  <c r="P218" i="4"/>
  <c r="V260" i="4" l="1"/>
  <c r="V178" i="4"/>
  <c r="V209" i="4"/>
  <c r="V279" i="4"/>
  <c r="Q74" i="4" l="1"/>
  <c r="V74" i="4"/>
  <c r="Q141" i="4"/>
  <c r="V141" i="4"/>
  <c r="W279" i="4"/>
  <c r="W260" i="4"/>
  <c r="X260" i="4" s="1"/>
  <c r="W209" i="4"/>
  <c r="W178" i="4"/>
  <c r="X178" i="4" s="1"/>
  <c r="X209" i="4" l="1"/>
  <c r="X279" i="4"/>
  <c r="W74" i="4"/>
  <c r="X74" i="4" s="1"/>
  <c r="R74" i="4"/>
  <c r="Q218" i="4"/>
  <c r="V218" i="4"/>
  <c r="W141" i="4"/>
  <c r="X141" i="4" s="1"/>
  <c r="R141" i="4"/>
  <c r="W218" i="4" l="1"/>
  <c r="R218" i="4"/>
  <c r="X218" i="4" l="1"/>
  <c r="V257" i="4" l="1"/>
  <c r="V47" i="4"/>
  <c r="V236" i="4"/>
  <c r="V201" i="4"/>
  <c r="H101" i="4" l="1"/>
  <c r="V101" i="4"/>
  <c r="W47" i="4"/>
  <c r="X47" i="4" s="1"/>
  <c r="W236" i="4"/>
  <c r="X236" i="4" s="1"/>
  <c r="W201" i="4"/>
  <c r="X201" i="4" s="1"/>
  <c r="W101" i="4"/>
  <c r="W257" i="4"/>
  <c r="X101" i="4" l="1"/>
  <c r="X257" i="4"/>
  <c r="V153" i="4" l="1"/>
  <c r="H153" i="4"/>
  <c r="H64" i="4"/>
  <c r="P64" i="4"/>
  <c r="V64" i="4"/>
  <c r="H29" i="4"/>
  <c r="V29" i="4"/>
  <c r="W153" i="4"/>
  <c r="W29" i="4"/>
  <c r="R64" i="4" l="1"/>
  <c r="W64" i="4"/>
  <c r="X64" i="4" s="1"/>
  <c r="X29" i="4"/>
  <c r="X153" i="4"/>
  <c r="V94" i="4" l="1"/>
  <c r="V128" i="4"/>
  <c r="V33" i="4"/>
  <c r="V170" i="4"/>
  <c r="V284" i="4"/>
  <c r="V60" i="4" l="1"/>
  <c r="V177" i="4"/>
  <c r="W170" i="4"/>
  <c r="W60" i="4"/>
  <c r="W177" i="4"/>
  <c r="W284" i="4"/>
  <c r="X284" i="4" s="1"/>
  <c r="W33" i="4"/>
  <c r="X33" i="4" s="1"/>
  <c r="W128" i="4"/>
  <c r="W94" i="4"/>
  <c r="X94" i="4" s="1"/>
  <c r="X60" i="4" l="1"/>
  <c r="X177" i="4"/>
  <c r="X170" i="4"/>
  <c r="X128" i="4"/>
  <c r="Q59" i="4" l="1"/>
  <c r="V59" i="4"/>
  <c r="Q81" i="4"/>
  <c r="V81" i="4"/>
  <c r="Q24" i="4"/>
  <c r="V24" i="4"/>
  <c r="Q123" i="4"/>
  <c r="V123" i="4"/>
  <c r="R123" i="4" l="1"/>
  <c r="W123" i="4"/>
  <c r="W24" i="4"/>
  <c r="X24" i="4" s="1"/>
  <c r="R24" i="4"/>
  <c r="R59" i="4"/>
  <c r="W59" i="4"/>
  <c r="X59" i="4" s="1"/>
  <c r="W81" i="4"/>
  <c r="X81" i="4" s="1"/>
  <c r="R81" i="4"/>
  <c r="X123" i="4" l="1"/>
  <c r="Q26" i="4" l="1"/>
  <c r="Q144" i="4"/>
  <c r="Q88" i="4"/>
  <c r="Q207" i="4"/>
  <c r="Q219" i="4"/>
  <c r="V183" i="4"/>
  <c r="V287" i="4"/>
  <c r="V261" i="4"/>
  <c r="V270" i="4" l="1"/>
  <c r="V241" i="4"/>
  <c r="H219" i="4"/>
  <c r="P219" i="4"/>
  <c r="V219" i="4"/>
  <c r="P144" i="4"/>
  <c r="H144" i="4"/>
  <c r="V144" i="4"/>
  <c r="H26" i="4"/>
  <c r="V26" i="4"/>
  <c r="P26" i="4"/>
  <c r="P88" i="4"/>
  <c r="V88" i="4"/>
  <c r="H88" i="4"/>
  <c r="V207" i="4"/>
  <c r="P207" i="4"/>
  <c r="H207" i="4"/>
  <c r="W261" i="4"/>
  <c r="W270" i="4"/>
  <c r="W241" i="4"/>
  <c r="W287" i="4"/>
  <c r="W183" i="4"/>
  <c r="X261" i="4" l="1"/>
  <c r="X241" i="4"/>
  <c r="R26" i="4"/>
  <c r="W26" i="4"/>
  <c r="R207" i="4"/>
  <c r="W207" i="4"/>
  <c r="X207" i="4" s="1"/>
  <c r="X270" i="4"/>
  <c r="W144" i="4"/>
  <c r="R144" i="4"/>
  <c r="R88" i="4"/>
  <c r="W88" i="4"/>
  <c r="W219" i="4"/>
  <c r="R219" i="4"/>
  <c r="X183" i="4"/>
  <c r="X287" i="4"/>
  <c r="Q124" i="4"/>
  <c r="Q18" i="4"/>
  <c r="Q142" i="4"/>
  <c r="Q79" i="4"/>
  <c r="V138" i="4"/>
  <c r="V50" i="4"/>
  <c r="V162" i="4"/>
  <c r="V114" i="4"/>
  <c r="V246" i="4"/>
  <c r="X26" i="4" l="1"/>
  <c r="V184" i="4"/>
  <c r="X88" i="4"/>
  <c r="V134" i="4"/>
  <c r="V108" i="4"/>
  <c r="P79" i="4"/>
  <c r="V79" i="4"/>
  <c r="V282" i="4"/>
  <c r="P124" i="4"/>
  <c r="V124" i="4"/>
  <c r="H124" i="4"/>
  <c r="X144" i="4"/>
  <c r="X219" i="4"/>
  <c r="V155" i="4"/>
  <c r="V195" i="4"/>
  <c r="V43" i="4"/>
  <c r="V242" i="4"/>
  <c r="H18" i="4"/>
  <c r="V18" i="4"/>
  <c r="P18" i="4"/>
  <c r="V273" i="4"/>
  <c r="P142" i="4"/>
  <c r="V142" i="4"/>
  <c r="H142" i="4"/>
  <c r="W273" i="4"/>
  <c r="W282" i="4"/>
  <c r="W242" i="4"/>
  <c r="W162" i="4"/>
  <c r="X162" i="4" s="1"/>
  <c r="W138" i="4"/>
  <c r="W43" i="4"/>
  <c r="W246" i="4"/>
  <c r="W155" i="4"/>
  <c r="Q145" i="4"/>
  <c r="Q16" i="4"/>
  <c r="Q89" i="4"/>
  <c r="Q167" i="4"/>
  <c r="W114" i="4"/>
  <c r="X114" i="4" s="1"/>
  <c r="W184" i="4"/>
  <c r="W50" i="4"/>
  <c r="X50" i="4" s="1"/>
  <c r="W195" i="4"/>
  <c r="W134" i="4"/>
  <c r="W108" i="4"/>
  <c r="X108" i="4" s="1"/>
  <c r="X184" i="4" l="1"/>
  <c r="X138" i="4"/>
  <c r="X43" i="4"/>
  <c r="W79" i="4"/>
  <c r="X79" i="4" s="1"/>
  <c r="R79" i="4"/>
  <c r="X273" i="4"/>
  <c r="X246" i="4"/>
  <c r="H96" i="4"/>
  <c r="V96" i="4"/>
  <c r="V194" i="4"/>
  <c r="W18" i="4"/>
  <c r="R18" i="4"/>
  <c r="R124" i="4"/>
  <c r="W124" i="4"/>
  <c r="X195" i="4"/>
  <c r="X134" i="4"/>
  <c r="X282" i="4"/>
  <c r="R142" i="4"/>
  <c r="W142" i="4"/>
  <c r="X142" i="4" s="1"/>
  <c r="X242" i="4"/>
  <c r="X155" i="4"/>
  <c r="W96" i="4"/>
  <c r="W194" i="4"/>
  <c r="V131" i="4"/>
  <c r="V210" i="4"/>
  <c r="V278" i="4"/>
  <c r="V249" i="4"/>
  <c r="X124" i="4" l="1"/>
  <c r="X194" i="4"/>
  <c r="P167" i="4"/>
  <c r="H167" i="4"/>
  <c r="V167" i="4"/>
  <c r="X18" i="4"/>
  <c r="X96" i="4"/>
  <c r="V16" i="4"/>
  <c r="H16" i="4"/>
  <c r="P16" i="4"/>
  <c r="H234" i="4"/>
  <c r="V234" i="4"/>
  <c r="W278" i="4"/>
  <c r="W249" i="4"/>
  <c r="W131" i="4"/>
  <c r="W234" i="4"/>
  <c r="Q75" i="4"/>
  <c r="W210" i="4"/>
  <c r="X210" i="4" s="1"/>
  <c r="X234" i="4" l="1"/>
  <c r="R145" i="4"/>
  <c r="W145" i="4"/>
  <c r="P89" i="4"/>
  <c r="H89" i="4"/>
  <c r="V89" i="4"/>
  <c r="R89" i="4"/>
  <c r="W89" i="4"/>
  <c r="P145" i="4"/>
  <c r="H145" i="4"/>
  <c r="V145" i="4"/>
  <c r="W16" i="4"/>
  <c r="R16" i="4"/>
  <c r="W167" i="4"/>
  <c r="R167" i="4"/>
  <c r="X249" i="4"/>
  <c r="X278" i="4"/>
  <c r="V34" i="4"/>
  <c r="H34" i="4"/>
  <c r="X131" i="4"/>
  <c r="V132" i="4"/>
  <c r="V280" i="4"/>
  <c r="V274" i="4"/>
  <c r="V187" i="4"/>
  <c r="V268" i="4"/>
  <c r="W34" i="4"/>
  <c r="H42" i="4" l="1"/>
  <c r="V42" i="4"/>
  <c r="X16" i="4"/>
  <c r="X34" i="4"/>
  <c r="X167" i="4"/>
  <c r="V36" i="4"/>
  <c r="H36" i="4"/>
  <c r="V151" i="4"/>
  <c r="H151" i="4"/>
  <c r="V75" i="4"/>
  <c r="H75" i="4"/>
  <c r="P75" i="4"/>
  <c r="X145" i="4"/>
  <c r="H106" i="4"/>
  <c r="V106" i="4"/>
  <c r="X89" i="4"/>
  <c r="W106" i="4"/>
  <c r="W187" i="4"/>
  <c r="X187" i="4" s="1"/>
  <c r="W36" i="4"/>
  <c r="W42" i="4"/>
  <c r="Q90" i="4"/>
  <c r="Q146" i="4"/>
  <c r="W274" i="4"/>
  <c r="W280" i="4"/>
  <c r="X280" i="4" s="1"/>
  <c r="W268" i="4"/>
  <c r="X268" i="4" s="1"/>
  <c r="W151" i="4"/>
  <c r="W132" i="4"/>
  <c r="X106" i="4" l="1"/>
  <c r="X151" i="4"/>
  <c r="X42" i="4"/>
  <c r="X274" i="4"/>
  <c r="R75" i="4"/>
  <c r="W75" i="4"/>
  <c r="X75" i="4" s="1"/>
  <c r="X36" i="4"/>
  <c r="X132" i="4"/>
  <c r="V244" i="4"/>
  <c r="V204" i="4"/>
  <c r="V200" i="4"/>
  <c r="V135" i="4"/>
  <c r="V165" i="4"/>
  <c r="V51" i="4"/>
  <c r="V31" i="4" l="1"/>
  <c r="H31" i="4"/>
  <c r="V169" i="4"/>
  <c r="H169" i="4"/>
  <c r="V90" i="4"/>
  <c r="H90" i="4"/>
  <c r="P90" i="4"/>
  <c r="H146" i="4"/>
  <c r="V146" i="4"/>
  <c r="P146" i="4"/>
  <c r="H97" i="4"/>
  <c r="V97" i="4"/>
  <c r="W51" i="4"/>
  <c r="X51" i="4" s="1"/>
  <c r="Q28" i="4"/>
  <c r="Q91" i="4"/>
  <c r="Q147" i="4"/>
  <c r="W169" i="4"/>
  <c r="W165" i="4"/>
  <c r="X165" i="4" s="1"/>
  <c r="W135" i="4"/>
  <c r="W204" i="4"/>
  <c r="X204" i="4" s="1"/>
  <c r="W97" i="4"/>
  <c r="W31" i="4"/>
  <c r="W244" i="4"/>
  <c r="W200" i="4"/>
  <c r="X200" i="4" s="1"/>
  <c r="X97" i="4" l="1"/>
  <c r="X244" i="4"/>
  <c r="W146" i="4"/>
  <c r="X146" i="4" s="1"/>
  <c r="R146" i="4"/>
  <c r="X169" i="4"/>
  <c r="R90" i="4"/>
  <c r="W90" i="4"/>
  <c r="X90" i="4" s="1"/>
  <c r="X135" i="4"/>
  <c r="X31" i="4"/>
  <c r="V159" i="4"/>
  <c r="V136" i="4"/>
  <c r="H172" i="4" l="1"/>
  <c r="V172" i="4"/>
  <c r="V100" i="4"/>
  <c r="H100" i="4"/>
  <c r="P147" i="4"/>
  <c r="H147" i="4"/>
  <c r="V147" i="4"/>
  <c r="H37" i="4"/>
  <c r="V37" i="4"/>
  <c r="P28" i="4"/>
  <c r="V28" i="4"/>
  <c r="H28" i="4"/>
  <c r="V91" i="4"/>
  <c r="H91" i="4"/>
  <c r="P91" i="4"/>
  <c r="Q70" i="4"/>
  <c r="W136" i="4"/>
  <c r="X136" i="4" s="1"/>
  <c r="W172" i="4"/>
  <c r="W100" i="4"/>
  <c r="W159" i="4"/>
  <c r="Q143" i="4"/>
  <c r="Q23" i="4"/>
  <c r="Q68" i="4"/>
  <c r="W37" i="4"/>
  <c r="R28" i="4" l="1"/>
  <c r="W28" i="4"/>
  <c r="X28" i="4" s="1"/>
  <c r="X100" i="4"/>
  <c r="W147" i="4"/>
  <c r="R147" i="4"/>
  <c r="X159" i="4"/>
  <c r="X172" i="4"/>
  <c r="R91" i="4"/>
  <c r="W91" i="4"/>
  <c r="X91" i="4" s="1"/>
  <c r="X37" i="4"/>
  <c r="X147" i="4"/>
  <c r="V255" i="4"/>
  <c r="V211" i="4"/>
  <c r="V186" i="4"/>
  <c r="V281" i="4"/>
  <c r="H70" i="4" l="1"/>
  <c r="P70" i="4"/>
  <c r="V70" i="4"/>
  <c r="H23" i="4"/>
  <c r="V23" i="4"/>
  <c r="P23" i="4"/>
  <c r="V35" i="4"/>
  <c r="H35" i="4"/>
  <c r="H68" i="4"/>
  <c r="P68" i="4"/>
  <c r="V68" i="4"/>
  <c r="P143" i="4"/>
  <c r="V143" i="4"/>
  <c r="H143" i="4"/>
  <c r="W211" i="4"/>
  <c r="W186" i="4"/>
  <c r="X186" i="4" s="1"/>
  <c r="Q20" i="4"/>
  <c r="Q83" i="4"/>
  <c r="Q126" i="4"/>
  <c r="W35" i="4"/>
  <c r="W281" i="4"/>
  <c r="W255" i="4"/>
  <c r="X255" i="4" l="1"/>
  <c r="R23" i="4"/>
  <c r="W23" i="4"/>
  <c r="X23" i="4" s="1"/>
  <c r="R70" i="4"/>
  <c r="W70" i="4"/>
  <c r="W143" i="4"/>
  <c r="R143" i="4"/>
  <c r="X211" i="4"/>
  <c r="R68" i="4"/>
  <c r="W68" i="4"/>
  <c r="X68" i="4" s="1"/>
  <c r="X143" i="4"/>
  <c r="X35" i="4"/>
  <c r="X281" i="4"/>
  <c r="H83" i="4" l="1"/>
  <c r="V83" i="4"/>
  <c r="P83" i="4"/>
  <c r="V126" i="4"/>
  <c r="H126" i="4"/>
  <c r="P126" i="4"/>
  <c r="V20" i="4"/>
  <c r="P20" i="4"/>
  <c r="H20" i="4"/>
  <c r="X70" i="4"/>
  <c r="R83" i="4" l="1"/>
  <c r="W83" i="4"/>
  <c r="R20" i="4"/>
  <c r="W20" i="4"/>
  <c r="R126" i="4"/>
  <c r="W126" i="4"/>
  <c r="Q11" i="4"/>
  <c r="X83" i="4" l="1"/>
  <c r="X126" i="4"/>
  <c r="X20" i="4"/>
  <c r="V52" i="4"/>
  <c r="Q15" i="4"/>
  <c r="Q19" i="4"/>
  <c r="Q14" i="4"/>
  <c r="Q13" i="4"/>
  <c r="Q119" i="4"/>
  <c r="H11" i="4" l="1"/>
  <c r="P11" i="4"/>
  <c r="V11" i="4"/>
  <c r="Q85" i="4"/>
  <c r="V191" i="4"/>
  <c r="Q58" i="4"/>
  <c r="W52" i="4"/>
  <c r="X52" i="4" s="1"/>
  <c r="H14" i="4" l="1"/>
  <c r="P14" i="4"/>
  <c r="V14" i="4"/>
  <c r="V13" i="4"/>
  <c r="P13" i="4"/>
  <c r="H13" i="4"/>
  <c r="P15" i="4"/>
  <c r="H15" i="4"/>
  <c r="V15" i="4"/>
  <c r="H19" i="4"/>
  <c r="P19" i="4"/>
  <c r="V19" i="4"/>
  <c r="W11" i="4"/>
  <c r="X11" i="4" s="1"/>
  <c r="R11" i="4"/>
  <c r="V119" i="4"/>
  <c r="P119" i="4"/>
  <c r="H119" i="4"/>
  <c r="W191" i="4"/>
  <c r="V176" i="4"/>
  <c r="Q140" i="4"/>
  <c r="V140" i="4" l="1"/>
  <c r="P140" i="4"/>
  <c r="H140" i="4"/>
  <c r="P58" i="4"/>
  <c r="H58" i="4"/>
  <c r="V58" i="4"/>
  <c r="X191" i="4"/>
  <c r="W119" i="4"/>
  <c r="R119" i="4"/>
  <c r="W14" i="4"/>
  <c r="R14" i="4"/>
  <c r="W19" i="4"/>
  <c r="R19" i="4"/>
  <c r="R13" i="4"/>
  <c r="W13" i="4"/>
  <c r="X13" i="4" s="1"/>
  <c r="R15" i="4"/>
  <c r="W15" i="4"/>
  <c r="D85" i="4"/>
  <c r="H85" i="4"/>
  <c r="V85" i="4"/>
  <c r="P85" i="4"/>
  <c r="W176" i="4"/>
  <c r="X176" i="4" s="1"/>
  <c r="Q12" i="4"/>
  <c r="X14" i="4" l="1"/>
  <c r="R85" i="4"/>
  <c r="W85" i="4"/>
  <c r="W140" i="4"/>
  <c r="X140" i="4" s="1"/>
  <c r="R140" i="4"/>
  <c r="W58" i="4"/>
  <c r="X58" i="4" s="1"/>
  <c r="R58" i="4"/>
  <c r="X119" i="4"/>
  <c r="X19" i="4"/>
  <c r="X15" i="4"/>
  <c r="X85" i="4" l="1"/>
  <c r="H12" i="4"/>
  <c r="P12" i="4"/>
  <c r="V12" i="4"/>
  <c r="W12" i="4" l="1"/>
  <c r="X12" i="4" s="1"/>
  <c r="R12" i="4"/>
  <c r="Q69" i="4" l="1"/>
  <c r="Q121" i="4" l="1"/>
  <c r="D69" i="4" l="1"/>
  <c r="V69" i="4"/>
  <c r="P69" i="4"/>
  <c r="H69" i="4"/>
  <c r="H121" i="4"/>
  <c r="P121" i="4"/>
  <c r="V121" i="4"/>
  <c r="R69" i="4" l="1"/>
  <c r="W69" i="4"/>
  <c r="X69" i="4" s="1"/>
  <c r="W121" i="4"/>
  <c r="R121" i="4"/>
  <c r="Q86" i="4"/>
  <c r="X121" i="4" l="1"/>
  <c r="P86" i="4" l="1"/>
  <c r="D86" i="4"/>
  <c r="V86" i="4"/>
  <c r="H86" i="4"/>
  <c r="R86" i="4" l="1"/>
  <c r="W86" i="4"/>
  <c r="X86" i="4" l="1"/>
</calcChain>
</file>

<file path=xl/sharedStrings.xml><?xml version="1.0" encoding="utf-8"?>
<sst xmlns="http://schemas.openxmlformats.org/spreadsheetml/2006/main" count="607" uniqueCount="88">
  <si>
    <t>Наименование сетевых организаций</t>
  </si>
  <si>
    <t>1 полугодие</t>
  </si>
  <si>
    <t>2 полугодие</t>
  </si>
  <si>
    <t>Электроэнергия</t>
  </si>
  <si>
    <t xml:space="preserve">Мощность </t>
  </si>
  <si>
    <t>тыс.кВт.ч</t>
  </si>
  <si>
    <t>МВт</t>
  </si>
  <si>
    <t>ГУП «ОКЭС»</t>
  </si>
  <si>
    <t>ООО "Газпром энерго"</t>
  </si>
  <si>
    <t xml:space="preserve">Южно-Уральская дирекция по энергообеспечению - структурное подразделение Трансэнерго - филиала ОАО «РЖД» </t>
  </si>
  <si>
    <t xml:space="preserve">Куйбышевская дирекция по энергообеспечению - структурное подразделение Трансэнерго - филиала ОАО «РЖД» </t>
  </si>
  <si>
    <t xml:space="preserve">ООО "Экспертэнергоаудит" </t>
  </si>
  <si>
    <t>ООО "Электросетевая компания"</t>
  </si>
  <si>
    <t>ООО "Коммунальная энергетическая система Оренбуржья"</t>
  </si>
  <si>
    <t>ООО "Энергосеть" (ИНН 5617021842)</t>
  </si>
  <si>
    <t>ООО "Оренбургская территориальная сетевая компания"</t>
  </si>
  <si>
    <t>ООО "МК-Энерго"</t>
  </si>
  <si>
    <t>ООО "Сетьэнерготранс"</t>
  </si>
  <si>
    <t>ООО "Орские электрические сети"</t>
  </si>
  <si>
    <t>ООО "Уралэлектросеть"</t>
  </si>
  <si>
    <t>ООО "Оренбургская территориальная сетевая компания 2"</t>
  </si>
  <si>
    <t>ООО "Оренбургэлектросеть"</t>
  </si>
  <si>
    <t>ООО "Энергокомплекс"</t>
  </si>
  <si>
    <t>ООО "Стройэнергосеть"</t>
  </si>
  <si>
    <t>ООО "Оренбургская городская сетевая компания"</t>
  </si>
  <si>
    <t>ООО "Энергетик"</t>
  </si>
  <si>
    <t>ООО "КЭС Оренбуржья"</t>
  </si>
  <si>
    <t>ООО "Терра"</t>
  </si>
  <si>
    <t>ООО "Электро-сетевое Предприятие"</t>
  </si>
  <si>
    <t xml:space="preserve"> ООО "Электро-сетевое Предприятие"</t>
  </si>
  <si>
    <t>АО "Оборонэнерго"</t>
  </si>
  <si>
    <t>ПАО "Гайский ГОК"</t>
  </si>
  <si>
    <t>АО "ПО "Стрела"</t>
  </si>
  <si>
    <t>АО "Механический завод"</t>
  </si>
  <si>
    <t>ООО "Сети Плюс"</t>
  </si>
  <si>
    <t>ООО "БСЭК"</t>
  </si>
  <si>
    <t>ООО СК "Оренбург"</t>
  </si>
  <si>
    <t>ООО "МК-ЭНЕРГО ПЛЮС"</t>
  </si>
  <si>
    <t>ООО ВПО "СЕТЬЭНЕРГОТРАНС"</t>
  </si>
  <si>
    <t>Индивидуальные тарифы на услуги по передаче электрической энергии для взаиморасчетов между сетевыми организациями</t>
  </si>
  <si>
    <t>Двухставочный тариф</t>
  </si>
  <si>
    <t>Одноставочный тариф</t>
  </si>
  <si>
    <t>ставка за содержание электрических сетей</t>
  </si>
  <si>
    <t>cтавка за оплату технологического расхода (потерь)</t>
  </si>
  <si>
    <t>руб./МВт·мес.</t>
  </si>
  <si>
    <t>руб./МВтч.</t>
  </si>
  <si>
    <t>руб./кВт·ч</t>
  </si>
  <si>
    <t>АО "Электросеть"</t>
  </si>
  <si>
    <t>ООО"ЭнергоХолдинг"</t>
  </si>
  <si>
    <t>ООО "СК ЭнергоТранзит"</t>
  </si>
  <si>
    <t>ООО Компания ОренбургЭнергоСервис"</t>
  </si>
  <si>
    <t>ООО"Оренбургская областная территориальная сетевая компания"</t>
  </si>
  <si>
    <t xml:space="preserve">ООО "Районные электрические сети" </t>
  </si>
  <si>
    <t>ООО "МК-ЭНЕРГОСЕТЬ"</t>
  </si>
  <si>
    <t>ООО "Оренэлектрострой"</t>
  </si>
  <si>
    <t>ООО "Трансэнергосеть"</t>
  </si>
  <si>
    <t>ООО"Трансэнергосеть"</t>
  </si>
  <si>
    <t>ООО "Оренбургские электрические сети"</t>
  </si>
  <si>
    <t>ООО"Оренбургские электрические сети"</t>
  </si>
  <si>
    <t>ООО"Объединенные электрические сети Оренбуржья+"</t>
  </si>
  <si>
    <t>ООО"МК-ЭНЕРГОТРАНС"</t>
  </si>
  <si>
    <t>ООО"Энергозащита"</t>
  </si>
  <si>
    <t>ООО"Оренбургские электросети"</t>
  </si>
  <si>
    <t>ООО "МК-ЭНЕРГОТРАНС"</t>
  </si>
  <si>
    <t>справлю</t>
  </si>
  <si>
    <t>ООО "Инсети"</t>
  </si>
  <si>
    <t>ООО "СК Электросеть"</t>
  </si>
  <si>
    <t>ООО СК "Электросеть"</t>
  </si>
  <si>
    <t>ООО "ЕЭС Оренбуржья"</t>
  </si>
  <si>
    <t>строка по структуре КЖД</t>
  </si>
  <si>
    <t>строка в структуре КЖД</t>
  </si>
  <si>
    <t>АО "Оренбургнефть"</t>
  </si>
  <si>
    <t>ООО"СельЭнерго"</t>
  </si>
  <si>
    <t>ООО"Восточные Электрические Сети"</t>
  </si>
  <si>
    <t>ООО "ЭНЕРГОСТАНДАРТ"</t>
  </si>
  <si>
    <t>ООО "СК"Приуралье"</t>
  </si>
  <si>
    <t>Филиал ПАО "Россети Волга" - «Оренбургэнерго»</t>
  </si>
  <si>
    <t>ООО СК"Оренбург"</t>
  </si>
  <si>
    <t>ООО "Оренбургские электросети"</t>
  </si>
  <si>
    <t>ООО "ЭнергоЗащита"</t>
  </si>
  <si>
    <t>ООО"ЭнергоЗащита"</t>
  </si>
  <si>
    <t>ООО "СК Оренбург"</t>
  </si>
  <si>
    <t>ООО "МК-ЭНЕРГОСЕРВИС"</t>
  </si>
  <si>
    <t>ООО "СК Урал"</t>
  </si>
  <si>
    <t>ООО "МК-ЭНЕРГО"</t>
  </si>
  <si>
    <t>Объемы электроэнергии и мощности для расчета по индивидуальным тарифам на 2022 год</t>
  </si>
  <si>
    <t>Приложение к приказу департамента Оренбургской области по ценам и регулированию тарифов от 28.12.2021 года № 301-э/э</t>
  </si>
  <si>
    <t>Приложение к письму департамента от 29.12.21 г.  № 37/01-13/2345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</si>
</sst>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0.000"/>
    <numFmt numFmtId="165" formatCode="0.000000"/>
    <numFmt numFmtId="166" formatCode="0.###00,"/>
    <numFmt numFmtId="167" formatCode="#,##0.00&quot;р.&quot;"/>
    <numFmt numFmtId="168" formatCode="#,##0.000_ ;\-#,##0.000\ "/>
    <numFmt numFmtId="169" formatCode="#,##0.00_ ;\-#,##0.00\ "/>
  </numFmts>
  <fonts count="14" x14ac:knownFonts="1">
    <font>
      <sz val="10"/>
      <name val="Arial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name val="Arial"/>
      <family val="2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raditional Arabic"/>
      <family val="1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71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43" fontId="0" fillId="0" borderId="1" xfId="0" applyNumberFormat="1" applyFill="1" applyBorder="1" applyAlignment="1">
      <alignment horizontal="center" vertical="center" wrapText="1"/>
    </xf>
    <xf numFmtId="43" fontId="0" fillId="0" borderId="1" xfId="0" applyNumberFormat="1" applyFill="1" applyBorder="1"/>
    <xf numFmtId="43" fontId="0" fillId="0" borderId="1" xfId="0" applyNumberFormat="1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64" fontId="0" fillId="0" borderId="2" xfId="0" applyNumberFormat="1" applyFill="1" applyBorder="1" applyAlignment="1">
      <alignment horizontal="center" vertical="center" wrapText="1"/>
    </xf>
    <xf numFmtId="164" fontId="0" fillId="0" borderId="2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 vertical="center" wrapText="1"/>
    </xf>
    <xf numFmtId="164" fontId="0" fillId="0" borderId="0" xfId="0" applyNumberFormat="1" applyFill="1"/>
    <xf numFmtId="43" fontId="0" fillId="0" borderId="0" xfId="0" applyNumberFormat="1"/>
    <xf numFmtId="0" fontId="0" fillId="0" borderId="0" xfId="0" applyFill="1" applyAlignment="1">
      <alignment horizontal="left"/>
    </xf>
    <xf numFmtId="164" fontId="0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/>
    </xf>
    <xf numFmtId="43" fontId="0" fillId="0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165" fontId="0" fillId="0" borderId="0" xfId="0" applyNumberFormat="1"/>
    <xf numFmtId="165" fontId="0" fillId="2" borderId="0" xfId="0" applyNumberFormat="1" applyFill="1"/>
    <xf numFmtId="165" fontId="0" fillId="4" borderId="0" xfId="0" applyNumberFormat="1" applyFill="1"/>
    <xf numFmtId="0" fontId="1" fillId="5" borderId="1" xfId="0" applyFont="1" applyFill="1" applyBorder="1" applyAlignment="1">
      <alignment horizontal="left" vertical="center" wrapText="1"/>
    </xf>
    <xf numFmtId="43" fontId="0" fillId="2" borderId="0" xfId="0" applyNumberFormat="1" applyFill="1"/>
    <xf numFmtId="43" fontId="0" fillId="2" borderId="1" xfId="0" applyNumberFormat="1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43" fontId="0" fillId="2" borderId="1" xfId="0" applyNumberFormat="1" applyFill="1" applyBorder="1"/>
    <xf numFmtId="164" fontId="0" fillId="2" borderId="1" xfId="0" applyNumberFormat="1" applyFill="1" applyBorder="1" applyAlignment="1">
      <alignment horizontal="center" vertical="center" wrapText="1"/>
    </xf>
    <xf numFmtId="0" fontId="0" fillId="2" borderId="0" xfId="0" applyFill="1"/>
    <xf numFmtId="2" fontId="1" fillId="5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43" fontId="0" fillId="5" borderId="1" xfId="0" applyNumberFormat="1" applyFill="1" applyBorder="1" applyAlignment="1">
      <alignment horizontal="center" vertical="center" wrapText="1"/>
    </xf>
    <xf numFmtId="164" fontId="0" fillId="5" borderId="2" xfId="0" applyNumberFormat="1" applyFill="1" applyBorder="1" applyAlignment="1">
      <alignment horizontal="center" vertical="center" wrapText="1"/>
    </xf>
    <xf numFmtId="43" fontId="0" fillId="5" borderId="1" xfId="0" applyNumberFormat="1" applyFill="1" applyBorder="1"/>
    <xf numFmtId="164" fontId="0" fillId="5" borderId="1" xfId="0" applyNumberFormat="1" applyFill="1" applyBorder="1" applyAlignment="1">
      <alignment horizontal="center" vertical="center" wrapText="1"/>
    </xf>
    <xf numFmtId="43" fontId="0" fillId="5" borderId="0" xfId="0" applyNumberFormat="1" applyFill="1"/>
    <xf numFmtId="165" fontId="0" fillId="5" borderId="0" xfId="0" applyNumberFormat="1" applyFill="1"/>
    <xf numFmtId="0" fontId="0" fillId="4" borderId="0" xfId="0" applyFill="1"/>
    <xf numFmtId="43" fontId="0" fillId="4" borderId="1" xfId="0" applyNumberFormat="1" applyFill="1" applyBorder="1" applyAlignment="1">
      <alignment horizontal="center" vertical="center" wrapText="1"/>
    </xf>
    <xf numFmtId="164" fontId="0" fillId="4" borderId="2" xfId="0" applyNumberFormat="1" applyFill="1" applyBorder="1" applyAlignment="1">
      <alignment horizontal="center" vertical="center" wrapText="1"/>
    </xf>
    <xf numFmtId="43" fontId="0" fillId="4" borderId="1" xfId="0" applyNumberFormat="1" applyFill="1" applyBorder="1"/>
    <xf numFmtId="164" fontId="0" fillId="4" borderId="1" xfId="0" applyNumberFormat="1" applyFill="1" applyBorder="1" applyAlignment="1">
      <alignment horizontal="center" vertical="center" wrapText="1"/>
    </xf>
    <xf numFmtId="43" fontId="0" fillId="4" borderId="0" xfId="0" applyNumberFormat="1" applyFill="1"/>
    <xf numFmtId="0" fontId="3" fillId="0" borderId="0" xfId="1" applyFill="1" applyAlignment="1">
      <alignment horizontal="left"/>
    </xf>
    <xf numFmtId="0" fontId="3" fillId="0" borderId="0" xfId="1" applyFill="1"/>
    <xf numFmtId="43" fontId="3" fillId="0" borderId="0" xfId="1" applyNumberFormat="1" applyFill="1"/>
    <xf numFmtId="43" fontId="3" fillId="0" borderId="0" xfId="1" applyNumberFormat="1" applyFont="1" applyFill="1"/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/>
    </xf>
    <xf numFmtId="0" fontId="3" fillId="0" borderId="1" xfId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3" fillId="0" borderId="1" xfId="1" applyFill="1" applyBorder="1"/>
    <xf numFmtId="0" fontId="1" fillId="5" borderId="1" xfId="1" applyFont="1" applyFill="1" applyBorder="1" applyAlignment="1">
      <alignment horizontal="left" vertical="center" wrapText="1"/>
    </xf>
    <xf numFmtId="43" fontId="3" fillId="0" borderId="1" xfId="1" applyNumberFormat="1" applyFill="1" applyBorder="1" applyAlignment="1">
      <alignment horizontal="center" vertical="center" wrapText="1"/>
    </xf>
    <xf numFmtId="166" fontId="3" fillId="0" borderId="1" xfId="1" applyNumberFormat="1" applyFill="1" applyBorder="1" applyAlignment="1">
      <alignment horizontal="center" vertical="center" wrapText="1"/>
    </xf>
    <xf numFmtId="43" fontId="3" fillId="7" borderId="0" xfId="1" applyNumberFormat="1" applyFill="1"/>
    <xf numFmtId="43" fontId="3" fillId="0" borderId="0" xfId="1" applyNumberFormat="1" applyFill="1" applyBorder="1" applyAlignment="1"/>
    <xf numFmtId="43" fontId="3" fillId="0" borderId="6" xfId="1" applyNumberFormat="1" applyFill="1" applyBorder="1" applyAlignment="1">
      <alignment horizontal="center" vertical="center" wrapText="1"/>
    </xf>
    <xf numFmtId="43" fontId="3" fillId="3" borderId="0" xfId="1" applyNumberFormat="1" applyFill="1"/>
    <xf numFmtId="0" fontId="3" fillId="0" borderId="1" xfId="1" applyFill="1" applyBorder="1" applyAlignment="1">
      <alignment horizontal="center"/>
    </xf>
    <xf numFmtId="0" fontId="7" fillId="0" borderId="0" xfId="1" applyFont="1" applyFill="1" applyBorder="1" applyAlignment="1">
      <alignment vertical="top"/>
    </xf>
    <xf numFmtId="43" fontId="3" fillId="6" borderId="0" xfId="1" applyNumberFormat="1" applyFill="1"/>
    <xf numFmtId="166" fontId="3" fillId="5" borderId="1" xfId="1" applyNumberForma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2" fontId="0" fillId="0" borderId="0" xfId="0" applyNumberFormat="1"/>
    <xf numFmtId="43" fontId="5" fillId="5" borderId="1" xfId="1" applyNumberFormat="1" applyFont="1" applyFill="1" applyBorder="1" applyAlignment="1">
      <alignment horizontal="center" vertical="center" wrapText="1"/>
    </xf>
    <xf numFmtId="166" fontId="5" fillId="5" borderId="1" xfId="1" applyNumberFormat="1" applyFont="1" applyFill="1" applyBorder="1" applyAlignment="1">
      <alignment horizontal="center" vertical="center" wrapText="1"/>
    </xf>
    <xf numFmtId="43" fontId="3" fillId="5" borderId="1" xfId="1" applyNumberFormat="1" applyFill="1" applyBorder="1" applyAlignment="1">
      <alignment horizontal="center" vertical="center" wrapText="1"/>
    </xf>
    <xf numFmtId="43" fontId="3" fillId="5" borderId="1" xfId="1" applyNumberFormat="1" applyFont="1" applyFill="1" applyBorder="1" applyAlignment="1">
      <alignment horizontal="center" vertical="center" wrapText="1"/>
    </xf>
    <xf numFmtId="165" fontId="0" fillId="8" borderId="0" xfId="0" applyNumberFormat="1" applyFill="1"/>
    <xf numFmtId="0" fontId="1" fillId="5" borderId="1" xfId="0" applyFont="1" applyFill="1" applyBorder="1" applyAlignment="1">
      <alignment vertical="center" wrapText="1"/>
    </xf>
    <xf numFmtId="165" fontId="3" fillId="0" borderId="0" xfId="0" applyNumberFormat="1" applyFont="1" applyAlignment="1"/>
    <xf numFmtId="165" fontId="5" fillId="5" borderId="0" xfId="0" applyNumberFormat="1" applyFont="1" applyFill="1"/>
    <xf numFmtId="164" fontId="0" fillId="0" borderId="0" xfId="0" applyNumberFormat="1"/>
    <xf numFmtId="0" fontId="3" fillId="0" borderId="0" xfId="0" applyFont="1"/>
    <xf numFmtId="0" fontId="8" fillId="5" borderId="2" xfId="1" applyFont="1" applyFill="1" applyBorder="1" applyAlignment="1">
      <alignment horizontal="left" vertical="center" wrapText="1"/>
    </xf>
    <xf numFmtId="0" fontId="8" fillId="5" borderId="1" xfId="1" applyFont="1" applyFill="1" applyBorder="1" applyAlignment="1">
      <alignment horizontal="left" vertical="center" wrapText="1"/>
    </xf>
    <xf numFmtId="0" fontId="8" fillId="5" borderId="5" xfId="1" applyFont="1" applyFill="1" applyBorder="1" applyAlignment="1">
      <alignment vertical="center" wrapText="1"/>
    </xf>
    <xf numFmtId="2" fontId="8" fillId="5" borderId="1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43" fontId="5" fillId="5" borderId="0" xfId="1" applyNumberFormat="1" applyFont="1" applyFill="1"/>
    <xf numFmtId="0" fontId="5" fillId="5" borderId="0" xfId="1" applyFont="1" applyFill="1"/>
    <xf numFmtId="3" fontId="0" fillId="0" borderId="0" xfId="0" applyNumberFormat="1"/>
    <xf numFmtId="3" fontId="0" fillId="2" borderId="0" xfId="0" applyNumberFormat="1" applyFill="1"/>
    <xf numFmtId="0" fontId="1" fillId="5" borderId="1" xfId="0" applyFont="1" applyFill="1" applyBorder="1" applyAlignment="1">
      <alignment horizontal="left" wrapText="1"/>
    </xf>
    <xf numFmtId="167" fontId="1" fillId="5" borderId="1" xfId="0" applyNumberFormat="1" applyFont="1" applyFill="1" applyBorder="1" applyAlignment="1">
      <alignment horizontal="left" wrapText="1"/>
    </xf>
    <xf numFmtId="164" fontId="0" fillId="5" borderId="0" xfId="0" applyNumberFormat="1" applyFill="1"/>
    <xf numFmtId="0" fontId="2" fillId="5" borderId="1" xfId="0" applyFont="1" applyFill="1" applyBorder="1" applyAlignment="1">
      <alignment horizontal="left" wrapText="1"/>
    </xf>
    <xf numFmtId="0" fontId="1" fillId="5" borderId="0" xfId="0" applyFont="1" applyFill="1" applyAlignment="1">
      <alignment horizontal="left" wrapText="1"/>
    </xf>
    <xf numFmtId="164" fontId="0" fillId="2" borderId="0" xfId="0" applyNumberFormat="1" applyFill="1"/>
    <xf numFmtId="0" fontId="8" fillId="5" borderId="5" xfId="1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vertical="center" wrapText="1"/>
    </xf>
    <xf numFmtId="0" fontId="5" fillId="5" borderId="1" xfId="1" applyFont="1" applyFill="1" applyBorder="1" applyAlignment="1">
      <alignment horizontal="center"/>
    </xf>
    <xf numFmtId="0" fontId="5" fillId="5" borderId="1" xfId="1" applyFont="1" applyFill="1" applyBorder="1"/>
    <xf numFmtId="0" fontId="8" fillId="5" borderId="1" xfId="1" applyFont="1" applyFill="1" applyBorder="1" applyAlignment="1">
      <alignment vertical="center" wrapText="1"/>
    </xf>
    <xf numFmtId="0" fontId="8" fillId="5" borderId="7" xfId="1" applyFont="1" applyFill="1" applyBorder="1" applyAlignment="1">
      <alignment horizontal="left" vertical="center" wrapText="1"/>
    </xf>
    <xf numFmtId="0" fontId="8" fillId="5" borderId="1" xfId="1" applyFont="1" applyFill="1" applyBorder="1" applyAlignment="1">
      <alignment horizontal="left"/>
    </xf>
    <xf numFmtId="43" fontId="5" fillId="5" borderId="1" xfId="1" applyNumberFormat="1" applyFont="1" applyFill="1" applyBorder="1"/>
    <xf numFmtId="166" fontId="5" fillId="5" borderId="1" xfId="1" applyNumberFormat="1" applyFont="1" applyFill="1" applyBorder="1" applyAlignment="1">
      <alignment horizontal="center"/>
    </xf>
    <xf numFmtId="0" fontId="8" fillId="5" borderId="1" xfId="1" applyFont="1" applyFill="1" applyBorder="1" applyAlignment="1">
      <alignment horizontal="center"/>
    </xf>
    <xf numFmtId="43" fontId="8" fillId="5" borderId="1" xfId="1" applyNumberFormat="1" applyFont="1" applyFill="1" applyBorder="1" applyAlignment="1">
      <alignment horizontal="center"/>
    </xf>
    <xf numFmtId="2" fontId="5" fillId="5" borderId="1" xfId="1" applyNumberFormat="1" applyFont="1" applyFill="1" applyBorder="1" applyAlignment="1">
      <alignment horizontal="center"/>
    </xf>
    <xf numFmtId="43" fontId="5" fillId="5" borderId="1" xfId="1" applyNumberFormat="1" applyFont="1" applyFill="1" applyBorder="1" applyAlignment="1">
      <alignment horizontal="center"/>
    </xf>
    <xf numFmtId="0" fontId="8" fillId="5" borderId="1" xfId="1" applyFont="1" applyFill="1" applyBorder="1" applyAlignment="1">
      <alignment horizontal="left" wrapText="1"/>
    </xf>
    <xf numFmtId="0" fontId="8" fillId="5" borderId="2" xfId="1" applyFont="1" applyFill="1" applyBorder="1" applyAlignment="1">
      <alignment horizontal="left"/>
    </xf>
    <xf numFmtId="0" fontId="8" fillId="5" borderId="0" xfId="1" applyFont="1" applyFill="1" applyAlignment="1">
      <alignment horizontal="left"/>
    </xf>
    <xf numFmtId="0" fontId="12" fillId="5" borderId="1" xfId="1" applyFont="1" applyFill="1" applyBorder="1" applyAlignment="1">
      <alignment horizontal="left" vertical="center" wrapText="1"/>
    </xf>
    <xf numFmtId="0" fontId="12" fillId="5" borderId="1" xfId="1" applyFont="1" applyFill="1" applyBorder="1" applyAlignment="1">
      <alignment horizontal="left" wrapText="1"/>
    </xf>
    <xf numFmtId="0" fontId="12" fillId="5" borderId="3" xfId="1" applyFont="1" applyFill="1" applyBorder="1" applyAlignment="1">
      <alignment horizontal="left" wrapText="1"/>
    </xf>
    <xf numFmtId="0" fontId="12" fillId="5" borderId="1" xfId="1" applyFont="1" applyFill="1" applyBorder="1" applyAlignment="1">
      <alignment horizontal="left"/>
    </xf>
    <xf numFmtId="167" fontId="12" fillId="5" borderId="1" xfId="1" applyNumberFormat="1" applyFont="1" applyFill="1" applyBorder="1" applyAlignment="1">
      <alignment horizontal="left" wrapText="1"/>
    </xf>
    <xf numFmtId="0" fontId="12" fillId="5" borderId="2" xfId="1" applyFont="1" applyFill="1" applyBorder="1" applyAlignment="1">
      <alignment horizontal="left"/>
    </xf>
    <xf numFmtId="43" fontId="5" fillId="5" borderId="6" xfId="1" applyNumberFormat="1" applyFont="1" applyFill="1" applyBorder="1"/>
    <xf numFmtId="166" fontId="5" fillId="5" borderId="1" xfId="1" applyNumberFormat="1" applyFont="1" applyFill="1" applyBorder="1"/>
    <xf numFmtId="43" fontId="8" fillId="5" borderId="1" xfId="1" applyNumberFormat="1" applyFont="1" applyFill="1" applyBorder="1"/>
    <xf numFmtId="43" fontId="8" fillId="5" borderId="6" xfId="1" applyNumberFormat="1" applyFont="1" applyFill="1" applyBorder="1"/>
    <xf numFmtId="166" fontId="8" fillId="5" borderId="1" xfId="1" applyNumberFormat="1" applyFont="1" applyFill="1" applyBorder="1"/>
    <xf numFmtId="166" fontId="8" fillId="5" borderId="1" xfId="1" applyNumberFormat="1" applyFont="1" applyFill="1" applyBorder="1" applyAlignment="1">
      <alignment horizontal="center"/>
    </xf>
    <xf numFmtId="43" fontId="8" fillId="5" borderId="3" xfId="1" applyNumberFormat="1" applyFont="1" applyFill="1" applyBorder="1" applyAlignment="1">
      <alignment horizontal="center"/>
    </xf>
    <xf numFmtId="166" fontId="8" fillId="5" borderId="3" xfId="1" applyNumberFormat="1" applyFont="1" applyFill="1" applyBorder="1" applyAlignment="1">
      <alignment horizontal="center"/>
    </xf>
    <xf numFmtId="0" fontId="13" fillId="5" borderId="2" xfId="1" applyFont="1" applyFill="1" applyBorder="1" applyAlignment="1">
      <alignment vertical="center" wrapText="1"/>
    </xf>
    <xf numFmtId="0" fontId="12" fillId="5" borderId="2" xfId="1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0" fillId="5" borderId="1" xfId="0" applyFill="1" applyBorder="1"/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 wrapText="1"/>
    </xf>
    <xf numFmtId="0" fontId="9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left" wrapText="1"/>
    </xf>
    <xf numFmtId="2" fontId="1" fillId="5" borderId="1" xfId="0" applyNumberFormat="1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center"/>
    </xf>
    <xf numFmtId="164" fontId="1" fillId="5" borderId="1" xfId="0" applyNumberFormat="1" applyFont="1" applyFill="1" applyBorder="1"/>
    <xf numFmtId="2" fontId="1" fillId="5" borderId="1" xfId="0" applyNumberFormat="1" applyFont="1" applyFill="1" applyBorder="1"/>
    <xf numFmtId="0" fontId="1" fillId="5" borderId="1" xfId="0" applyFont="1" applyFill="1" applyBorder="1"/>
    <xf numFmtId="168" fontId="1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169" fontId="1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164" fontId="0" fillId="5" borderId="1" xfId="0" applyNumberFormat="1" applyFill="1" applyBorder="1"/>
    <xf numFmtId="0" fontId="4" fillId="5" borderId="1" xfId="1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3" fillId="0" borderId="0" xfId="1" applyAlignment="1">
      <alignment horizontal="left" wrapText="1"/>
    </xf>
    <xf numFmtId="0" fontId="6" fillId="0" borderId="0" xfId="1" applyFont="1" applyFill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/>
    </xf>
    <xf numFmtId="43" fontId="1" fillId="0" borderId="3" xfId="1" applyNumberFormat="1" applyFont="1" applyBorder="1" applyAlignment="1">
      <alignment horizontal="center" vertical="center" wrapText="1"/>
    </xf>
    <xf numFmtId="43" fontId="1" fillId="0" borderId="4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/>
    <xf numFmtId="43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54;&#1082;&#1091;&#1085;&#1100;/&#1056;&#1072;&#1073;&#1086;&#1095;&#1080;&#1081;%20&#1089;&#1090;&#1086;&#1083;/&#1064;&#1072;&#1073;&#1083;&#1086;&#1085;&#1057;%20&#1055;&#1056;&#1040;&#1042;&#1048;&#1051;&#1100;&#1053;&#1067;&#1052;%20&#1069;&#1054;&#1045;&#1057;&#1058;%20&#1089;%20&#1087;&#1086;&#1090;&#1077;&#1088;&#1103;&#1084;&#1080;%20&#1087;&#1086;%20&#1084;&#1080;&#1085;&#1086;&#1073;&#1086;&#1088;&#1086;&#1085;&#1077;/PROGNOZ.BUY.LOST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Диапазоны"/>
      <sheetName val="Инструкция"/>
      <sheetName val="Заголовок"/>
      <sheetName val="Данные"/>
    </sheetNames>
    <sheetDataSet>
      <sheetData sheetId="0" refreshError="1"/>
      <sheetData sheetId="1" refreshError="1"/>
      <sheetData sheetId="2" refreshError="1">
        <row r="1268">
          <cell r="N1268" t="str">
            <v>ГУП "ОКЭС"</v>
          </cell>
        </row>
        <row r="1269">
          <cell r="N1269" t="str">
            <v>ЗАО "Завод синтетического спирта"</v>
          </cell>
        </row>
        <row r="1270">
          <cell r="N1270" t="str">
            <v>ЗАО "Оренбургрезинотехника"</v>
          </cell>
        </row>
        <row r="1271">
          <cell r="N1271" t="str">
            <v>ЗАО "Орпик"</v>
          </cell>
        </row>
        <row r="1272">
          <cell r="N1272" t="str">
            <v>ЗАО "Электросеть"</v>
          </cell>
        </row>
        <row r="1273">
          <cell r="N1273" t="str">
            <v>МП "КЭП" ЗАТО Комаровский</v>
          </cell>
        </row>
        <row r="1274">
          <cell r="N1274" t="str">
            <v>МУП ЖКХ г. Гай</v>
          </cell>
        </row>
        <row r="1275">
          <cell r="N1275" t="str">
            <v>ОАО "Бузулуктяжмаш"</v>
          </cell>
        </row>
        <row r="1276">
          <cell r="N1276" t="str">
            <v>ОАО "Гайский ГОК"</v>
          </cell>
        </row>
        <row r="1277">
          <cell r="N1277" t="str">
            <v>ОАО "Долина"</v>
          </cell>
        </row>
        <row r="1278">
          <cell r="N1278" t="str">
            <v>ОАО "Завод бурового оборудования"</v>
          </cell>
        </row>
        <row r="1279">
          <cell r="N1279" t="str">
            <v>ОАО "Механический завод"</v>
          </cell>
        </row>
        <row r="1280">
          <cell r="N1280" t="str">
            <v>ОАО "МК ОРМЕТО-ЮУМЗ"</v>
          </cell>
        </row>
        <row r="1281">
          <cell r="N1281" t="str">
            <v>ОАО "Оренбургский завод РТО"</v>
          </cell>
        </row>
        <row r="1282">
          <cell r="N1282" t="str">
            <v>ОАО "Оренбургуголь"</v>
          </cell>
        </row>
        <row r="1283">
          <cell r="N1283" t="str">
            <v>ОАО "Орскнефтеоргсинтез"</v>
          </cell>
        </row>
        <row r="1284">
          <cell r="N1284" t="str">
            <v>ОАО "ПО "Стрела"</v>
          </cell>
        </row>
        <row r="1285">
          <cell r="N1285" t="str">
            <v>ОАО "Приволжскнефтепровод"</v>
          </cell>
        </row>
        <row r="1286">
          <cell r="N1286" t="str">
            <v>ОАО "Элеватор"</v>
          </cell>
        </row>
        <row r="1287">
          <cell r="N1287" t="str">
            <v>ОАО "Южно-Уральский криолитовый завод"</v>
          </cell>
        </row>
        <row r="1288">
          <cell r="N1288" t="str">
            <v>ООО "Газпром трансгаз Екатеринбург"</v>
          </cell>
        </row>
        <row r="1289">
          <cell r="N1289" t="str">
            <v>ООО "Газпромэнерго"</v>
          </cell>
        </row>
        <row r="1290">
          <cell r="N1290" t="str">
            <v>ООО "Гайский завод по обработке цветных металлов"</v>
          </cell>
        </row>
        <row r="1291">
          <cell r="N1291" t="str">
            <v>ООО "Геосервис"</v>
          </cell>
        </row>
        <row r="1292">
          <cell r="N1292" t="str">
            <v>ООО "Жилстрой"</v>
          </cell>
        </row>
        <row r="1293">
          <cell r="N1293" t="str">
            <v>ООО "Медногорский медно-серный комбинат"</v>
          </cell>
        </row>
        <row r="1294">
          <cell r="N1294" t="str">
            <v>ООО "Оренбургэнергонефть"</v>
          </cell>
        </row>
        <row r="1295">
          <cell r="N1295" t="str">
            <v>ООО "Сервиснефтегаз"</v>
          </cell>
        </row>
        <row r="1296">
          <cell r="N1296" t="str">
            <v>ООО "Соль-Илецкий элеватор"</v>
          </cell>
        </row>
        <row r="1297">
          <cell r="N1297" t="str">
            <v>ООО "Стройэнерго"</v>
          </cell>
        </row>
        <row r="1298">
          <cell r="N1298" t="str">
            <v>ООО "СЭМ"</v>
          </cell>
        </row>
        <row r="1299">
          <cell r="N1299" t="str">
            <v>ООО "Технология"</v>
          </cell>
        </row>
        <row r="1300">
          <cell r="N1300" t="str">
            <v>ООО "Трансэлектросервис"</v>
          </cell>
        </row>
        <row r="1301">
          <cell r="N1301" t="str">
            <v>ООО "Управление коммунального хозяйства"</v>
          </cell>
        </row>
        <row r="1302">
          <cell r="N1302" t="str">
            <v>ООО "Энергетик"</v>
          </cell>
        </row>
        <row r="1303">
          <cell r="N1303" t="str">
            <v>ООО "Энергокомплекс"</v>
          </cell>
        </row>
        <row r="1304">
          <cell r="N1304" t="str">
            <v>Открытое Акционерное Общество "Гидропресс"</v>
          </cell>
        </row>
        <row r="1305">
          <cell r="N1305" t="str">
            <v>Открытое акционерное общество "Уральская Сталь"</v>
          </cell>
        </row>
        <row r="1306">
          <cell r="N1306" t="str">
            <v>СП Энергосбыт Куйбышевской железной дороги филиал ОАО "РЖД"</v>
          </cell>
        </row>
        <row r="1307">
          <cell r="N1307" t="str">
            <v>ФГКЭУ "Донгузская квартирно-эксплуатационная часть района"</v>
          </cell>
        </row>
        <row r="1308">
          <cell r="N1308" t="str">
            <v>ФГУП "Оренбургские авиалинии"</v>
          </cell>
        </row>
        <row r="1309">
          <cell r="N1309" t="str">
            <v>филиал ОАО "МРСК Волги" - "Оренбургэнерго"</v>
          </cell>
        </row>
        <row r="1310">
          <cell r="N1310" t="str">
            <v>Южно-Уральская железная дорога-филиал ОАО "Российские железные дороги"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S313"/>
  <sheetViews>
    <sheetView view="pageBreakPreview" zoomScale="106" zoomScaleNormal="89" zoomScaleSheetLayoutView="106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D85" sqref="D85"/>
    </sheetView>
  </sheetViews>
  <sheetFormatPr defaultRowHeight="15" customHeight="1" x14ac:dyDescent="0.2"/>
  <cols>
    <col min="1" max="1" width="48.42578125" style="51" customWidth="1"/>
    <col min="2" max="2" width="18.28515625" style="52" customWidth="1"/>
    <col min="3" max="3" width="16.140625" style="52" customWidth="1"/>
    <col min="4" max="4" width="15" style="52" customWidth="1"/>
    <col min="5" max="5" width="16" style="52" customWidth="1"/>
    <col min="6" max="6" width="15" style="52" customWidth="1"/>
    <col min="7" max="7" width="14.85546875" style="52" customWidth="1"/>
    <col min="8" max="8" width="20.5703125" style="52" hidden="1" customWidth="1"/>
    <col min="9" max="9" width="16.42578125" style="52" hidden="1" customWidth="1"/>
    <col min="10" max="10" width="11.85546875" style="52" hidden="1" customWidth="1"/>
    <col min="11" max="11" width="14.28515625" style="52" hidden="1" customWidth="1"/>
    <col min="12" max="12" width="16.140625" style="52" hidden="1" customWidth="1"/>
    <col min="13" max="13" width="13.28515625" style="52" hidden="1" customWidth="1"/>
    <col min="14" max="14" width="12.85546875" style="52" hidden="1" customWidth="1"/>
    <col min="15" max="18" width="9.140625" style="52" hidden="1" customWidth="1"/>
    <col min="19" max="19" width="17" style="52" hidden="1" customWidth="1"/>
    <col min="20" max="20" width="12.42578125" style="52" hidden="1" customWidth="1"/>
    <col min="21" max="21" width="13.42578125" style="52" hidden="1" customWidth="1"/>
    <col min="22" max="22" width="22.28515625" style="52" customWidth="1"/>
    <col min="23" max="23" width="15.5703125" style="52" customWidth="1"/>
    <col min="24" max="24" width="18.140625" style="52" customWidth="1"/>
    <col min="25" max="25" width="20.7109375" style="52" customWidth="1"/>
    <col min="26" max="26" width="13.28515625" style="52" customWidth="1"/>
    <col min="27" max="27" width="19" style="52" customWidth="1"/>
    <col min="28" max="256" width="9.140625" style="52"/>
    <col min="257" max="257" width="51.42578125" style="52" customWidth="1"/>
    <col min="258" max="258" width="18.28515625" style="52" customWidth="1"/>
    <col min="259" max="259" width="19" style="52" bestFit="1" customWidth="1"/>
    <col min="260" max="260" width="15" style="52" customWidth="1"/>
    <col min="261" max="261" width="17.42578125" style="52" customWidth="1"/>
    <col min="262" max="262" width="16.5703125" style="52" bestFit="1" customWidth="1"/>
    <col min="263" max="263" width="14.85546875" style="52" customWidth="1"/>
    <col min="264" max="264" width="20.5703125" style="52" customWidth="1"/>
    <col min="265" max="277" width="0" style="52" hidden="1" customWidth="1"/>
    <col min="278" max="512" width="9.140625" style="52"/>
    <col min="513" max="513" width="51.42578125" style="52" customWidth="1"/>
    <col min="514" max="514" width="18.28515625" style="52" customWidth="1"/>
    <col min="515" max="515" width="19" style="52" bestFit="1" customWidth="1"/>
    <col min="516" max="516" width="15" style="52" customWidth="1"/>
    <col min="517" max="517" width="17.42578125" style="52" customWidth="1"/>
    <col min="518" max="518" width="16.5703125" style="52" bestFit="1" customWidth="1"/>
    <col min="519" max="519" width="14.85546875" style="52" customWidth="1"/>
    <col min="520" max="520" width="20.5703125" style="52" customWidth="1"/>
    <col min="521" max="533" width="0" style="52" hidden="1" customWidth="1"/>
    <col min="534" max="768" width="9.140625" style="52"/>
    <col min="769" max="769" width="51.42578125" style="52" customWidth="1"/>
    <col min="770" max="770" width="18.28515625" style="52" customWidth="1"/>
    <col min="771" max="771" width="19" style="52" bestFit="1" customWidth="1"/>
    <col min="772" max="772" width="15" style="52" customWidth="1"/>
    <col min="773" max="773" width="17.42578125" style="52" customWidth="1"/>
    <col min="774" max="774" width="16.5703125" style="52" bestFit="1" customWidth="1"/>
    <col min="775" max="775" width="14.85546875" style="52" customWidth="1"/>
    <col min="776" max="776" width="20.5703125" style="52" customWidth="1"/>
    <col min="777" max="789" width="0" style="52" hidden="1" customWidth="1"/>
    <col min="790" max="1024" width="9.140625" style="52"/>
    <col min="1025" max="1025" width="51.42578125" style="52" customWidth="1"/>
    <col min="1026" max="1026" width="18.28515625" style="52" customWidth="1"/>
    <col min="1027" max="1027" width="19" style="52" bestFit="1" customWidth="1"/>
    <col min="1028" max="1028" width="15" style="52" customWidth="1"/>
    <col min="1029" max="1029" width="17.42578125" style="52" customWidth="1"/>
    <col min="1030" max="1030" width="16.5703125" style="52" bestFit="1" customWidth="1"/>
    <col min="1031" max="1031" width="14.85546875" style="52" customWidth="1"/>
    <col min="1032" max="1032" width="20.5703125" style="52" customWidth="1"/>
    <col min="1033" max="1045" width="0" style="52" hidden="1" customWidth="1"/>
    <col min="1046" max="1280" width="9.140625" style="52"/>
    <col min="1281" max="1281" width="51.42578125" style="52" customWidth="1"/>
    <col min="1282" max="1282" width="18.28515625" style="52" customWidth="1"/>
    <col min="1283" max="1283" width="19" style="52" bestFit="1" customWidth="1"/>
    <col min="1284" max="1284" width="15" style="52" customWidth="1"/>
    <col min="1285" max="1285" width="17.42578125" style="52" customWidth="1"/>
    <col min="1286" max="1286" width="16.5703125" style="52" bestFit="1" customWidth="1"/>
    <col min="1287" max="1287" width="14.85546875" style="52" customWidth="1"/>
    <col min="1288" max="1288" width="20.5703125" style="52" customWidth="1"/>
    <col min="1289" max="1301" width="0" style="52" hidden="1" customWidth="1"/>
    <col min="1302" max="1536" width="9.140625" style="52"/>
    <col min="1537" max="1537" width="51.42578125" style="52" customWidth="1"/>
    <col min="1538" max="1538" width="18.28515625" style="52" customWidth="1"/>
    <col min="1539" max="1539" width="19" style="52" bestFit="1" customWidth="1"/>
    <col min="1540" max="1540" width="15" style="52" customWidth="1"/>
    <col min="1541" max="1541" width="17.42578125" style="52" customWidth="1"/>
    <col min="1542" max="1542" width="16.5703125" style="52" bestFit="1" customWidth="1"/>
    <col min="1543" max="1543" width="14.85546875" style="52" customWidth="1"/>
    <col min="1544" max="1544" width="20.5703125" style="52" customWidth="1"/>
    <col min="1545" max="1557" width="0" style="52" hidden="1" customWidth="1"/>
    <col min="1558" max="1792" width="9.140625" style="52"/>
    <col min="1793" max="1793" width="51.42578125" style="52" customWidth="1"/>
    <col min="1794" max="1794" width="18.28515625" style="52" customWidth="1"/>
    <col min="1795" max="1795" width="19" style="52" bestFit="1" customWidth="1"/>
    <col min="1796" max="1796" width="15" style="52" customWidth="1"/>
    <col min="1797" max="1797" width="17.42578125" style="52" customWidth="1"/>
    <col min="1798" max="1798" width="16.5703125" style="52" bestFit="1" customWidth="1"/>
    <col min="1799" max="1799" width="14.85546875" style="52" customWidth="1"/>
    <col min="1800" max="1800" width="20.5703125" style="52" customWidth="1"/>
    <col min="1801" max="1813" width="0" style="52" hidden="1" customWidth="1"/>
    <col min="1814" max="2048" width="9.140625" style="52"/>
    <col min="2049" max="2049" width="51.42578125" style="52" customWidth="1"/>
    <col min="2050" max="2050" width="18.28515625" style="52" customWidth="1"/>
    <col min="2051" max="2051" width="19" style="52" bestFit="1" customWidth="1"/>
    <col min="2052" max="2052" width="15" style="52" customWidth="1"/>
    <col min="2053" max="2053" width="17.42578125" style="52" customWidth="1"/>
    <col min="2054" max="2054" width="16.5703125" style="52" bestFit="1" customWidth="1"/>
    <col min="2055" max="2055" width="14.85546875" style="52" customWidth="1"/>
    <col min="2056" max="2056" width="20.5703125" style="52" customWidth="1"/>
    <col min="2057" max="2069" width="0" style="52" hidden="1" customWidth="1"/>
    <col min="2070" max="2304" width="9.140625" style="52"/>
    <col min="2305" max="2305" width="51.42578125" style="52" customWidth="1"/>
    <col min="2306" max="2306" width="18.28515625" style="52" customWidth="1"/>
    <col min="2307" max="2307" width="19" style="52" bestFit="1" customWidth="1"/>
    <col min="2308" max="2308" width="15" style="52" customWidth="1"/>
    <col min="2309" max="2309" width="17.42578125" style="52" customWidth="1"/>
    <col min="2310" max="2310" width="16.5703125" style="52" bestFit="1" customWidth="1"/>
    <col min="2311" max="2311" width="14.85546875" style="52" customWidth="1"/>
    <col min="2312" max="2312" width="20.5703125" style="52" customWidth="1"/>
    <col min="2313" max="2325" width="0" style="52" hidden="1" customWidth="1"/>
    <col min="2326" max="2560" width="9.140625" style="52"/>
    <col min="2561" max="2561" width="51.42578125" style="52" customWidth="1"/>
    <col min="2562" max="2562" width="18.28515625" style="52" customWidth="1"/>
    <col min="2563" max="2563" width="19" style="52" bestFit="1" customWidth="1"/>
    <col min="2564" max="2564" width="15" style="52" customWidth="1"/>
    <col min="2565" max="2565" width="17.42578125" style="52" customWidth="1"/>
    <col min="2566" max="2566" width="16.5703125" style="52" bestFit="1" customWidth="1"/>
    <col min="2567" max="2567" width="14.85546875" style="52" customWidth="1"/>
    <col min="2568" max="2568" width="20.5703125" style="52" customWidth="1"/>
    <col min="2569" max="2581" width="0" style="52" hidden="1" customWidth="1"/>
    <col min="2582" max="2816" width="9.140625" style="52"/>
    <col min="2817" max="2817" width="51.42578125" style="52" customWidth="1"/>
    <col min="2818" max="2818" width="18.28515625" style="52" customWidth="1"/>
    <col min="2819" max="2819" width="19" style="52" bestFit="1" customWidth="1"/>
    <col min="2820" max="2820" width="15" style="52" customWidth="1"/>
    <col min="2821" max="2821" width="17.42578125" style="52" customWidth="1"/>
    <col min="2822" max="2822" width="16.5703125" style="52" bestFit="1" customWidth="1"/>
    <col min="2823" max="2823" width="14.85546875" style="52" customWidth="1"/>
    <col min="2824" max="2824" width="20.5703125" style="52" customWidth="1"/>
    <col min="2825" max="2837" width="0" style="52" hidden="1" customWidth="1"/>
    <col min="2838" max="3072" width="9.140625" style="52"/>
    <col min="3073" max="3073" width="51.42578125" style="52" customWidth="1"/>
    <col min="3074" max="3074" width="18.28515625" style="52" customWidth="1"/>
    <col min="3075" max="3075" width="19" style="52" bestFit="1" customWidth="1"/>
    <col min="3076" max="3076" width="15" style="52" customWidth="1"/>
    <col min="3077" max="3077" width="17.42578125" style="52" customWidth="1"/>
    <col min="3078" max="3078" width="16.5703125" style="52" bestFit="1" customWidth="1"/>
    <col min="3079" max="3079" width="14.85546875" style="52" customWidth="1"/>
    <col min="3080" max="3080" width="20.5703125" style="52" customWidth="1"/>
    <col min="3081" max="3093" width="0" style="52" hidden="1" customWidth="1"/>
    <col min="3094" max="3328" width="9.140625" style="52"/>
    <col min="3329" max="3329" width="51.42578125" style="52" customWidth="1"/>
    <col min="3330" max="3330" width="18.28515625" style="52" customWidth="1"/>
    <col min="3331" max="3331" width="19" style="52" bestFit="1" customWidth="1"/>
    <col min="3332" max="3332" width="15" style="52" customWidth="1"/>
    <col min="3333" max="3333" width="17.42578125" style="52" customWidth="1"/>
    <col min="3334" max="3334" width="16.5703125" style="52" bestFit="1" customWidth="1"/>
    <col min="3335" max="3335" width="14.85546875" style="52" customWidth="1"/>
    <col min="3336" max="3336" width="20.5703125" style="52" customWidth="1"/>
    <col min="3337" max="3349" width="0" style="52" hidden="1" customWidth="1"/>
    <col min="3350" max="3584" width="9.140625" style="52"/>
    <col min="3585" max="3585" width="51.42578125" style="52" customWidth="1"/>
    <col min="3586" max="3586" width="18.28515625" style="52" customWidth="1"/>
    <col min="3587" max="3587" width="19" style="52" bestFit="1" customWidth="1"/>
    <col min="3588" max="3588" width="15" style="52" customWidth="1"/>
    <col min="3589" max="3589" width="17.42578125" style="52" customWidth="1"/>
    <col min="3590" max="3590" width="16.5703125" style="52" bestFit="1" customWidth="1"/>
    <col min="3591" max="3591" width="14.85546875" style="52" customWidth="1"/>
    <col min="3592" max="3592" width="20.5703125" style="52" customWidth="1"/>
    <col min="3593" max="3605" width="0" style="52" hidden="1" customWidth="1"/>
    <col min="3606" max="3840" width="9.140625" style="52"/>
    <col min="3841" max="3841" width="51.42578125" style="52" customWidth="1"/>
    <col min="3842" max="3842" width="18.28515625" style="52" customWidth="1"/>
    <col min="3843" max="3843" width="19" style="52" bestFit="1" customWidth="1"/>
    <col min="3844" max="3844" width="15" style="52" customWidth="1"/>
    <col min="3845" max="3845" width="17.42578125" style="52" customWidth="1"/>
    <col min="3846" max="3846" width="16.5703125" style="52" bestFit="1" customWidth="1"/>
    <col min="3847" max="3847" width="14.85546875" style="52" customWidth="1"/>
    <col min="3848" max="3848" width="20.5703125" style="52" customWidth="1"/>
    <col min="3849" max="3861" width="0" style="52" hidden="1" customWidth="1"/>
    <col min="3862" max="4096" width="9.140625" style="52"/>
    <col min="4097" max="4097" width="51.42578125" style="52" customWidth="1"/>
    <col min="4098" max="4098" width="18.28515625" style="52" customWidth="1"/>
    <col min="4099" max="4099" width="19" style="52" bestFit="1" customWidth="1"/>
    <col min="4100" max="4100" width="15" style="52" customWidth="1"/>
    <col min="4101" max="4101" width="17.42578125" style="52" customWidth="1"/>
    <col min="4102" max="4102" width="16.5703125" style="52" bestFit="1" customWidth="1"/>
    <col min="4103" max="4103" width="14.85546875" style="52" customWidth="1"/>
    <col min="4104" max="4104" width="20.5703125" style="52" customWidth="1"/>
    <col min="4105" max="4117" width="0" style="52" hidden="1" customWidth="1"/>
    <col min="4118" max="4352" width="9.140625" style="52"/>
    <col min="4353" max="4353" width="51.42578125" style="52" customWidth="1"/>
    <col min="4354" max="4354" width="18.28515625" style="52" customWidth="1"/>
    <col min="4355" max="4355" width="19" style="52" bestFit="1" customWidth="1"/>
    <col min="4356" max="4356" width="15" style="52" customWidth="1"/>
    <col min="4357" max="4357" width="17.42578125" style="52" customWidth="1"/>
    <col min="4358" max="4358" width="16.5703125" style="52" bestFit="1" customWidth="1"/>
    <col min="4359" max="4359" width="14.85546875" style="52" customWidth="1"/>
    <col min="4360" max="4360" width="20.5703125" style="52" customWidth="1"/>
    <col min="4361" max="4373" width="0" style="52" hidden="1" customWidth="1"/>
    <col min="4374" max="4608" width="9.140625" style="52"/>
    <col min="4609" max="4609" width="51.42578125" style="52" customWidth="1"/>
    <col min="4610" max="4610" width="18.28515625" style="52" customWidth="1"/>
    <col min="4611" max="4611" width="19" style="52" bestFit="1" customWidth="1"/>
    <col min="4612" max="4612" width="15" style="52" customWidth="1"/>
    <col min="4613" max="4613" width="17.42578125" style="52" customWidth="1"/>
    <col min="4614" max="4614" width="16.5703125" style="52" bestFit="1" customWidth="1"/>
    <col min="4615" max="4615" width="14.85546875" style="52" customWidth="1"/>
    <col min="4616" max="4616" width="20.5703125" style="52" customWidth="1"/>
    <col min="4617" max="4629" width="0" style="52" hidden="1" customWidth="1"/>
    <col min="4630" max="4864" width="9.140625" style="52"/>
    <col min="4865" max="4865" width="51.42578125" style="52" customWidth="1"/>
    <col min="4866" max="4866" width="18.28515625" style="52" customWidth="1"/>
    <col min="4867" max="4867" width="19" style="52" bestFit="1" customWidth="1"/>
    <col min="4868" max="4868" width="15" style="52" customWidth="1"/>
    <col min="4869" max="4869" width="17.42578125" style="52" customWidth="1"/>
    <col min="4870" max="4870" width="16.5703125" style="52" bestFit="1" customWidth="1"/>
    <col min="4871" max="4871" width="14.85546875" style="52" customWidth="1"/>
    <col min="4872" max="4872" width="20.5703125" style="52" customWidth="1"/>
    <col min="4873" max="4885" width="0" style="52" hidden="1" customWidth="1"/>
    <col min="4886" max="5120" width="9.140625" style="52"/>
    <col min="5121" max="5121" width="51.42578125" style="52" customWidth="1"/>
    <col min="5122" max="5122" width="18.28515625" style="52" customWidth="1"/>
    <col min="5123" max="5123" width="19" style="52" bestFit="1" customWidth="1"/>
    <col min="5124" max="5124" width="15" style="52" customWidth="1"/>
    <col min="5125" max="5125" width="17.42578125" style="52" customWidth="1"/>
    <col min="5126" max="5126" width="16.5703125" style="52" bestFit="1" customWidth="1"/>
    <col min="5127" max="5127" width="14.85546875" style="52" customWidth="1"/>
    <col min="5128" max="5128" width="20.5703125" style="52" customWidth="1"/>
    <col min="5129" max="5141" width="0" style="52" hidden="1" customWidth="1"/>
    <col min="5142" max="5376" width="9.140625" style="52"/>
    <col min="5377" max="5377" width="51.42578125" style="52" customWidth="1"/>
    <col min="5378" max="5378" width="18.28515625" style="52" customWidth="1"/>
    <col min="5379" max="5379" width="19" style="52" bestFit="1" customWidth="1"/>
    <col min="5380" max="5380" width="15" style="52" customWidth="1"/>
    <col min="5381" max="5381" width="17.42578125" style="52" customWidth="1"/>
    <col min="5382" max="5382" width="16.5703125" style="52" bestFit="1" customWidth="1"/>
    <col min="5383" max="5383" width="14.85546875" style="52" customWidth="1"/>
    <col min="5384" max="5384" width="20.5703125" style="52" customWidth="1"/>
    <col min="5385" max="5397" width="0" style="52" hidden="1" customWidth="1"/>
    <col min="5398" max="5632" width="9.140625" style="52"/>
    <col min="5633" max="5633" width="51.42578125" style="52" customWidth="1"/>
    <col min="5634" max="5634" width="18.28515625" style="52" customWidth="1"/>
    <col min="5635" max="5635" width="19" style="52" bestFit="1" customWidth="1"/>
    <col min="5636" max="5636" width="15" style="52" customWidth="1"/>
    <col min="5637" max="5637" width="17.42578125" style="52" customWidth="1"/>
    <col min="5638" max="5638" width="16.5703125" style="52" bestFit="1" customWidth="1"/>
    <col min="5639" max="5639" width="14.85546875" style="52" customWidth="1"/>
    <col min="5640" max="5640" width="20.5703125" style="52" customWidth="1"/>
    <col min="5641" max="5653" width="0" style="52" hidden="1" customWidth="1"/>
    <col min="5654" max="5888" width="9.140625" style="52"/>
    <col min="5889" max="5889" width="51.42578125" style="52" customWidth="1"/>
    <col min="5890" max="5890" width="18.28515625" style="52" customWidth="1"/>
    <col min="5891" max="5891" width="19" style="52" bestFit="1" customWidth="1"/>
    <col min="5892" max="5892" width="15" style="52" customWidth="1"/>
    <col min="5893" max="5893" width="17.42578125" style="52" customWidth="1"/>
    <col min="5894" max="5894" width="16.5703125" style="52" bestFit="1" customWidth="1"/>
    <col min="5895" max="5895" width="14.85546875" style="52" customWidth="1"/>
    <col min="5896" max="5896" width="20.5703125" style="52" customWidth="1"/>
    <col min="5897" max="5909" width="0" style="52" hidden="1" customWidth="1"/>
    <col min="5910" max="6144" width="9.140625" style="52"/>
    <col min="6145" max="6145" width="51.42578125" style="52" customWidth="1"/>
    <col min="6146" max="6146" width="18.28515625" style="52" customWidth="1"/>
    <col min="6147" max="6147" width="19" style="52" bestFit="1" customWidth="1"/>
    <col min="6148" max="6148" width="15" style="52" customWidth="1"/>
    <col min="6149" max="6149" width="17.42578125" style="52" customWidth="1"/>
    <col min="6150" max="6150" width="16.5703125" style="52" bestFit="1" customWidth="1"/>
    <col min="6151" max="6151" width="14.85546875" style="52" customWidth="1"/>
    <col min="6152" max="6152" width="20.5703125" style="52" customWidth="1"/>
    <col min="6153" max="6165" width="0" style="52" hidden="1" customWidth="1"/>
    <col min="6166" max="6400" width="9.140625" style="52"/>
    <col min="6401" max="6401" width="51.42578125" style="52" customWidth="1"/>
    <col min="6402" max="6402" width="18.28515625" style="52" customWidth="1"/>
    <col min="6403" max="6403" width="19" style="52" bestFit="1" customWidth="1"/>
    <col min="6404" max="6404" width="15" style="52" customWidth="1"/>
    <col min="6405" max="6405" width="17.42578125" style="52" customWidth="1"/>
    <col min="6406" max="6406" width="16.5703125" style="52" bestFit="1" customWidth="1"/>
    <col min="6407" max="6407" width="14.85546875" style="52" customWidth="1"/>
    <col min="6408" max="6408" width="20.5703125" style="52" customWidth="1"/>
    <col min="6409" max="6421" width="0" style="52" hidden="1" customWidth="1"/>
    <col min="6422" max="6656" width="9.140625" style="52"/>
    <col min="6657" max="6657" width="51.42578125" style="52" customWidth="1"/>
    <col min="6658" max="6658" width="18.28515625" style="52" customWidth="1"/>
    <col min="6659" max="6659" width="19" style="52" bestFit="1" customWidth="1"/>
    <col min="6660" max="6660" width="15" style="52" customWidth="1"/>
    <col min="6661" max="6661" width="17.42578125" style="52" customWidth="1"/>
    <col min="6662" max="6662" width="16.5703125" style="52" bestFit="1" customWidth="1"/>
    <col min="6663" max="6663" width="14.85546875" style="52" customWidth="1"/>
    <col min="6664" max="6664" width="20.5703125" style="52" customWidth="1"/>
    <col min="6665" max="6677" width="0" style="52" hidden="1" customWidth="1"/>
    <col min="6678" max="6912" width="9.140625" style="52"/>
    <col min="6913" max="6913" width="51.42578125" style="52" customWidth="1"/>
    <col min="6914" max="6914" width="18.28515625" style="52" customWidth="1"/>
    <col min="6915" max="6915" width="19" style="52" bestFit="1" customWidth="1"/>
    <col min="6916" max="6916" width="15" style="52" customWidth="1"/>
    <col min="6917" max="6917" width="17.42578125" style="52" customWidth="1"/>
    <col min="6918" max="6918" width="16.5703125" style="52" bestFit="1" customWidth="1"/>
    <col min="6919" max="6919" width="14.85546875" style="52" customWidth="1"/>
    <col min="6920" max="6920" width="20.5703125" style="52" customWidth="1"/>
    <col min="6921" max="6933" width="0" style="52" hidden="1" customWidth="1"/>
    <col min="6934" max="7168" width="9.140625" style="52"/>
    <col min="7169" max="7169" width="51.42578125" style="52" customWidth="1"/>
    <col min="7170" max="7170" width="18.28515625" style="52" customWidth="1"/>
    <col min="7171" max="7171" width="19" style="52" bestFit="1" customWidth="1"/>
    <col min="7172" max="7172" width="15" style="52" customWidth="1"/>
    <col min="7173" max="7173" width="17.42578125" style="52" customWidth="1"/>
    <col min="7174" max="7174" width="16.5703125" style="52" bestFit="1" customWidth="1"/>
    <col min="7175" max="7175" width="14.85546875" style="52" customWidth="1"/>
    <col min="7176" max="7176" width="20.5703125" style="52" customWidth="1"/>
    <col min="7177" max="7189" width="0" style="52" hidden="1" customWidth="1"/>
    <col min="7190" max="7424" width="9.140625" style="52"/>
    <col min="7425" max="7425" width="51.42578125" style="52" customWidth="1"/>
    <col min="7426" max="7426" width="18.28515625" style="52" customWidth="1"/>
    <col min="7427" max="7427" width="19" style="52" bestFit="1" customWidth="1"/>
    <col min="7428" max="7428" width="15" style="52" customWidth="1"/>
    <col min="7429" max="7429" width="17.42578125" style="52" customWidth="1"/>
    <col min="7430" max="7430" width="16.5703125" style="52" bestFit="1" customWidth="1"/>
    <col min="7431" max="7431" width="14.85546875" style="52" customWidth="1"/>
    <col min="7432" max="7432" width="20.5703125" style="52" customWidth="1"/>
    <col min="7433" max="7445" width="0" style="52" hidden="1" customWidth="1"/>
    <col min="7446" max="7680" width="9.140625" style="52"/>
    <col min="7681" max="7681" width="51.42578125" style="52" customWidth="1"/>
    <col min="7682" max="7682" width="18.28515625" style="52" customWidth="1"/>
    <col min="7683" max="7683" width="19" style="52" bestFit="1" customWidth="1"/>
    <col min="7684" max="7684" width="15" style="52" customWidth="1"/>
    <col min="7685" max="7685" width="17.42578125" style="52" customWidth="1"/>
    <col min="7686" max="7686" width="16.5703125" style="52" bestFit="1" customWidth="1"/>
    <col min="7687" max="7687" width="14.85546875" style="52" customWidth="1"/>
    <col min="7688" max="7688" width="20.5703125" style="52" customWidth="1"/>
    <col min="7689" max="7701" width="0" style="52" hidden="1" customWidth="1"/>
    <col min="7702" max="7936" width="9.140625" style="52"/>
    <col min="7937" max="7937" width="51.42578125" style="52" customWidth="1"/>
    <col min="7938" max="7938" width="18.28515625" style="52" customWidth="1"/>
    <col min="7939" max="7939" width="19" style="52" bestFit="1" customWidth="1"/>
    <col min="7940" max="7940" width="15" style="52" customWidth="1"/>
    <col min="7941" max="7941" width="17.42578125" style="52" customWidth="1"/>
    <col min="7942" max="7942" width="16.5703125" style="52" bestFit="1" customWidth="1"/>
    <col min="7943" max="7943" width="14.85546875" style="52" customWidth="1"/>
    <col min="7944" max="7944" width="20.5703125" style="52" customWidth="1"/>
    <col min="7945" max="7957" width="0" style="52" hidden="1" customWidth="1"/>
    <col min="7958" max="8192" width="9.140625" style="52"/>
    <col min="8193" max="8193" width="51.42578125" style="52" customWidth="1"/>
    <col min="8194" max="8194" width="18.28515625" style="52" customWidth="1"/>
    <col min="8195" max="8195" width="19" style="52" bestFit="1" customWidth="1"/>
    <col min="8196" max="8196" width="15" style="52" customWidth="1"/>
    <col min="8197" max="8197" width="17.42578125" style="52" customWidth="1"/>
    <col min="8198" max="8198" width="16.5703125" style="52" bestFit="1" customWidth="1"/>
    <col min="8199" max="8199" width="14.85546875" style="52" customWidth="1"/>
    <col min="8200" max="8200" width="20.5703125" style="52" customWidth="1"/>
    <col min="8201" max="8213" width="0" style="52" hidden="1" customWidth="1"/>
    <col min="8214" max="8448" width="9.140625" style="52"/>
    <col min="8449" max="8449" width="51.42578125" style="52" customWidth="1"/>
    <col min="8450" max="8450" width="18.28515625" style="52" customWidth="1"/>
    <col min="8451" max="8451" width="19" style="52" bestFit="1" customWidth="1"/>
    <col min="8452" max="8452" width="15" style="52" customWidth="1"/>
    <col min="8453" max="8453" width="17.42578125" style="52" customWidth="1"/>
    <col min="8454" max="8454" width="16.5703125" style="52" bestFit="1" customWidth="1"/>
    <col min="8455" max="8455" width="14.85546875" style="52" customWidth="1"/>
    <col min="8456" max="8456" width="20.5703125" style="52" customWidth="1"/>
    <col min="8457" max="8469" width="0" style="52" hidden="1" customWidth="1"/>
    <col min="8470" max="8704" width="9.140625" style="52"/>
    <col min="8705" max="8705" width="51.42578125" style="52" customWidth="1"/>
    <col min="8706" max="8706" width="18.28515625" style="52" customWidth="1"/>
    <col min="8707" max="8707" width="19" style="52" bestFit="1" customWidth="1"/>
    <col min="8708" max="8708" width="15" style="52" customWidth="1"/>
    <col min="8709" max="8709" width="17.42578125" style="52" customWidth="1"/>
    <col min="8710" max="8710" width="16.5703125" style="52" bestFit="1" customWidth="1"/>
    <col min="8711" max="8711" width="14.85546875" style="52" customWidth="1"/>
    <col min="8712" max="8712" width="20.5703125" style="52" customWidth="1"/>
    <col min="8713" max="8725" width="0" style="52" hidden="1" customWidth="1"/>
    <col min="8726" max="8960" width="9.140625" style="52"/>
    <col min="8961" max="8961" width="51.42578125" style="52" customWidth="1"/>
    <col min="8962" max="8962" width="18.28515625" style="52" customWidth="1"/>
    <col min="8963" max="8963" width="19" style="52" bestFit="1" customWidth="1"/>
    <col min="8964" max="8964" width="15" style="52" customWidth="1"/>
    <col min="8965" max="8965" width="17.42578125" style="52" customWidth="1"/>
    <col min="8966" max="8966" width="16.5703125" style="52" bestFit="1" customWidth="1"/>
    <col min="8967" max="8967" width="14.85546875" style="52" customWidth="1"/>
    <col min="8968" max="8968" width="20.5703125" style="52" customWidth="1"/>
    <col min="8969" max="8981" width="0" style="52" hidden="1" customWidth="1"/>
    <col min="8982" max="9216" width="9.140625" style="52"/>
    <col min="9217" max="9217" width="51.42578125" style="52" customWidth="1"/>
    <col min="9218" max="9218" width="18.28515625" style="52" customWidth="1"/>
    <col min="9219" max="9219" width="19" style="52" bestFit="1" customWidth="1"/>
    <col min="9220" max="9220" width="15" style="52" customWidth="1"/>
    <col min="9221" max="9221" width="17.42578125" style="52" customWidth="1"/>
    <col min="9222" max="9222" width="16.5703125" style="52" bestFit="1" customWidth="1"/>
    <col min="9223" max="9223" width="14.85546875" style="52" customWidth="1"/>
    <col min="9224" max="9224" width="20.5703125" style="52" customWidth="1"/>
    <col min="9225" max="9237" width="0" style="52" hidden="1" customWidth="1"/>
    <col min="9238" max="9472" width="9.140625" style="52"/>
    <col min="9473" max="9473" width="51.42578125" style="52" customWidth="1"/>
    <col min="9474" max="9474" width="18.28515625" style="52" customWidth="1"/>
    <col min="9475" max="9475" width="19" style="52" bestFit="1" customWidth="1"/>
    <col min="9476" max="9476" width="15" style="52" customWidth="1"/>
    <col min="9477" max="9477" width="17.42578125" style="52" customWidth="1"/>
    <col min="9478" max="9478" width="16.5703125" style="52" bestFit="1" customWidth="1"/>
    <col min="9479" max="9479" width="14.85546875" style="52" customWidth="1"/>
    <col min="9480" max="9480" width="20.5703125" style="52" customWidth="1"/>
    <col min="9481" max="9493" width="0" style="52" hidden="1" customWidth="1"/>
    <col min="9494" max="9728" width="9.140625" style="52"/>
    <col min="9729" max="9729" width="51.42578125" style="52" customWidth="1"/>
    <col min="9730" max="9730" width="18.28515625" style="52" customWidth="1"/>
    <col min="9731" max="9731" width="19" style="52" bestFit="1" customWidth="1"/>
    <col min="9732" max="9732" width="15" style="52" customWidth="1"/>
    <col min="9733" max="9733" width="17.42578125" style="52" customWidth="1"/>
    <col min="9734" max="9734" width="16.5703125" style="52" bestFit="1" customWidth="1"/>
    <col min="9735" max="9735" width="14.85546875" style="52" customWidth="1"/>
    <col min="9736" max="9736" width="20.5703125" style="52" customWidth="1"/>
    <col min="9737" max="9749" width="0" style="52" hidden="1" customWidth="1"/>
    <col min="9750" max="9984" width="9.140625" style="52"/>
    <col min="9985" max="9985" width="51.42578125" style="52" customWidth="1"/>
    <col min="9986" max="9986" width="18.28515625" style="52" customWidth="1"/>
    <col min="9987" max="9987" width="19" style="52" bestFit="1" customWidth="1"/>
    <col min="9988" max="9988" width="15" style="52" customWidth="1"/>
    <col min="9989" max="9989" width="17.42578125" style="52" customWidth="1"/>
    <col min="9990" max="9990" width="16.5703125" style="52" bestFit="1" customWidth="1"/>
    <col min="9991" max="9991" width="14.85546875" style="52" customWidth="1"/>
    <col min="9992" max="9992" width="20.5703125" style="52" customWidth="1"/>
    <col min="9993" max="10005" width="0" style="52" hidden="1" customWidth="1"/>
    <col min="10006" max="10240" width="9.140625" style="52"/>
    <col min="10241" max="10241" width="51.42578125" style="52" customWidth="1"/>
    <col min="10242" max="10242" width="18.28515625" style="52" customWidth="1"/>
    <col min="10243" max="10243" width="19" style="52" bestFit="1" customWidth="1"/>
    <col min="10244" max="10244" width="15" style="52" customWidth="1"/>
    <col min="10245" max="10245" width="17.42578125" style="52" customWidth="1"/>
    <col min="10246" max="10246" width="16.5703125" style="52" bestFit="1" customWidth="1"/>
    <col min="10247" max="10247" width="14.85546875" style="52" customWidth="1"/>
    <col min="10248" max="10248" width="20.5703125" style="52" customWidth="1"/>
    <col min="10249" max="10261" width="0" style="52" hidden="1" customWidth="1"/>
    <col min="10262" max="10496" width="9.140625" style="52"/>
    <col min="10497" max="10497" width="51.42578125" style="52" customWidth="1"/>
    <col min="10498" max="10498" width="18.28515625" style="52" customWidth="1"/>
    <col min="10499" max="10499" width="19" style="52" bestFit="1" customWidth="1"/>
    <col min="10500" max="10500" width="15" style="52" customWidth="1"/>
    <col min="10501" max="10501" width="17.42578125" style="52" customWidth="1"/>
    <col min="10502" max="10502" width="16.5703125" style="52" bestFit="1" customWidth="1"/>
    <col min="10503" max="10503" width="14.85546875" style="52" customWidth="1"/>
    <col min="10504" max="10504" width="20.5703125" style="52" customWidth="1"/>
    <col min="10505" max="10517" width="0" style="52" hidden="1" customWidth="1"/>
    <col min="10518" max="10752" width="9.140625" style="52"/>
    <col min="10753" max="10753" width="51.42578125" style="52" customWidth="1"/>
    <col min="10754" max="10754" width="18.28515625" style="52" customWidth="1"/>
    <col min="10755" max="10755" width="19" style="52" bestFit="1" customWidth="1"/>
    <col min="10756" max="10756" width="15" style="52" customWidth="1"/>
    <col min="10757" max="10757" width="17.42578125" style="52" customWidth="1"/>
    <col min="10758" max="10758" width="16.5703125" style="52" bestFit="1" customWidth="1"/>
    <col min="10759" max="10759" width="14.85546875" style="52" customWidth="1"/>
    <col min="10760" max="10760" width="20.5703125" style="52" customWidth="1"/>
    <col min="10761" max="10773" width="0" style="52" hidden="1" customWidth="1"/>
    <col min="10774" max="11008" width="9.140625" style="52"/>
    <col min="11009" max="11009" width="51.42578125" style="52" customWidth="1"/>
    <col min="11010" max="11010" width="18.28515625" style="52" customWidth="1"/>
    <col min="11011" max="11011" width="19" style="52" bestFit="1" customWidth="1"/>
    <col min="11012" max="11012" width="15" style="52" customWidth="1"/>
    <col min="11013" max="11013" width="17.42578125" style="52" customWidth="1"/>
    <col min="11014" max="11014" width="16.5703125" style="52" bestFit="1" customWidth="1"/>
    <col min="11015" max="11015" width="14.85546875" style="52" customWidth="1"/>
    <col min="11016" max="11016" width="20.5703125" style="52" customWidth="1"/>
    <col min="11017" max="11029" width="0" style="52" hidden="1" customWidth="1"/>
    <col min="11030" max="11264" width="9.140625" style="52"/>
    <col min="11265" max="11265" width="51.42578125" style="52" customWidth="1"/>
    <col min="11266" max="11266" width="18.28515625" style="52" customWidth="1"/>
    <col min="11267" max="11267" width="19" style="52" bestFit="1" customWidth="1"/>
    <col min="11268" max="11268" width="15" style="52" customWidth="1"/>
    <col min="11269" max="11269" width="17.42578125" style="52" customWidth="1"/>
    <col min="11270" max="11270" width="16.5703125" style="52" bestFit="1" customWidth="1"/>
    <col min="11271" max="11271" width="14.85546875" style="52" customWidth="1"/>
    <col min="11272" max="11272" width="20.5703125" style="52" customWidth="1"/>
    <col min="11273" max="11285" width="0" style="52" hidden="1" customWidth="1"/>
    <col min="11286" max="11520" width="9.140625" style="52"/>
    <col min="11521" max="11521" width="51.42578125" style="52" customWidth="1"/>
    <col min="11522" max="11522" width="18.28515625" style="52" customWidth="1"/>
    <col min="11523" max="11523" width="19" style="52" bestFit="1" customWidth="1"/>
    <col min="11524" max="11524" width="15" style="52" customWidth="1"/>
    <col min="11525" max="11525" width="17.42578125" style="52" customWidth="1"/>
    <col min="11526" max="11526" width="16.5703125" style="52" bestFit="1" customWidth="1"/>
    <col min="11527" max="11527" width="14.85546875" style="52" customWidth="1"/>
    <col min="11528" max="11528" width="20.5703125" style="52" customWidth="1"/>
    <col min="11529" max="11541" width="0" style="52" hidden="1" customWidth="1"/>
    <col min="11542" max="11776" width="9.140625" style="52"/>
    <col min="11777" max="11777" width="51.42578125" style="52" customWidth="1"/>
    <col min="11778" max="11778" width="18.28515625" style="52" customWidth="1"/>
    <col min="11779" max="11779" width="19" style="52" bestFit="1" customWidth="1"/>
    <col min="11780" max="11780" width="15" style="52" customWidth="1"/>
    <col min="11781" max="11781" width="17.42578125" style="52" customWidth="1"/>
    <col min="11782" max="11782" width="16.5703125" style="52" bestFit="1" customWidth="1"/>
    <col min="11783" max="11783" width="14.85546875" style="52" customWidth="1"/>
    <col min="11784" max="11784" width="20.5703125" style="52" customWidth="1"/>
    <col min="11785" max="11797" width="0" style="52" hidden="1" customWidth="1"/>
    <col min="11798" max="12032" width="9.140625" style="52"/>
    <col min="12033" max="12033" width="51.42578125" style="52" customWidth="1"/>
    <col min="12034" max="12034" width="18.28515625" style="52" customWidth="1"/>
    <col min="12035" max="12035" width="19" style="52" bestFit="1" customWidth="1"/>
    <col min="12036" max="12036" width="15" style="52" customWidth="1"/>
    <col min="12037" max="12037" width="17.42578125" style="52" customWidth="1"/>
    <col min="12038" max="12038" width="16.5703125" style="52" bestFit="1" customWidth="1"/>
    <col min="12039" max="12039" width="14.85546875" style="52" customWidth="1"/>
    <col min="12040" max="12040" width="20.5703125" style="52" customWidth="1"/>
    <col min="12041" max="12053" width="0" style="52" hidden="1" customWidth="1"/>
    <col min="12054" max="12288" width="9.140625" style="52"/>
    <col min="12289" max="12289" width="51.42578125" style="52" customWidth="1"/>
    <col min="12290" max="12290" width="18.28515625" style="52" customWidth="1"/>
    <col min="12291" max="12291" width="19" style="52" bestFit="1" customWidth="1"/>
    <col min="12292" max="12292" width="15" style="52" customWidth="1"/>
    <col min="12293" max="12293" width="17.42578125" style="52" customWidth="1"/>
    <col min="12294" max="12294" width="16.5703125" style="52" bestFit="1" customWidth="1"/>
    <col min="12295" max="12295" width="14.85546875" style="52" customWidth="1"/>
    <col min="12296" max="12296" width="20.5703125" style="52" customWidth="1"/>
    <col min="12297" max="12309" width="0" style="52" hidden="1" customWidth="1"/>
    <col min="12310" max="12544" width="9.140625" style="52"/>
    <col min="12545" max="12545" width="51.42578125" style="52" customWidth="1"/>
    <col min="12546" max="12546" width="18.28515625" style="52" customWidth="1"/>
    <col min="12547" max="12547" width="19" style="52" bestFit="1" customWidth="1"/>
    <col min="12548" max="12548" width="15" style="52" customWidth="1"/>
    <col min="12549" max="12549" width="17.42578125" style="52" customWidth="1"/>
    <col min="12550" max="12550" width="16.5703125" style="52" bestFit="1" customWidth="1"/>
    <col min="12551" max="12551" width="14.85546875" style="52" customWidth="1"/>
    <col min="12552" max="12552" width="20.5703125" style="52" customWidth="1"/>
    <col min="12553" max="12565" width="0" style="52" hidden="1" customWidth="1"/>
    <col min="12566" max="12800" width="9.140625" style="52"/>
    <col min="12801" max="12801" width="51.42578125" style="52" customWidth="1"/>
    <col min="12802" max="12802" width="18.28515625" style="52" customWidth="1"/>
    <col min="12803" max="12803" width="19" style="52" bestFit="1" customWidth="1"/>
    <col min="12804" max="12804" width="15" style="52" customWidth="1"/>
    <col min="12805" max="12805" width="17.42578125" style="52" customWidth="1"/>
    <col min="12806" max="12806" width="16.5703125" style="52" bestFit="1" customWidth="1"/>
    <col min="12807" max="12807" width="14.85546875" style="52" customWidth="1"/>
    <col min="12808" max="12808" width="20.5703125" style="52" customWidth="1"/>
    <col min="12809" max="12821" width="0" style="52" hidden="1" customWidth="1"/>
    <col min="12822" max="13056" width="9.140625" style="52"/>
    <col min="13057" max="13057" width="51.42578125" style="52" customWidth="1"/>
    <col min="13058" max="13058" width="18.28515625" style="52" customWidth="1"/>
    <col min="13059" max="13059" width="19" style="52" bestFit="1" customWidth="1"/>
    <col min="13060" max="13060" width="15" style="52" customWidth="1"/>
    <col min="13061" max="13061" width="17.42578125" style="52" customWidth="1"/>
    <col min="13062" max="13062" width="16.5703125" style="52" bestFit="1" customWidth="1"/>
    <col min="13063" max="13063" width="14.85546875" style="52" customWidth="1"/>
    <col min="13064" max="13064" width="20.5703125" style="52" customWidth="1"/>
    <col min="13065" max="13077" width="0" style="52" hidden="1" customWidth="1"/>
    <col min="13078" max="13312" width="9.140625" style="52"/>
    <col min="13313" max="13313" width="51.42578125" style="52" customWidth="1"/>
    <col min="13314" max="13314" width="18.28515625" style="52" customWidth="1"/>
    <col min="13315" max="13315" width="19" style="52" bestFit="1" customWidth="1"/>
    <col min="13316" max="13316" width="15" style="52" customWidth="1"/>
    <col min="13317" max="13317" width="17.42578125" style="52" customWidth="1"/>
    <col min="13318" max="13318" width="16.5703125" style="52" bestFit="1" customWidth="1"/>
    <col min="13319" max="13319" width="14.85546875" style="52" customWidth="1"/>
    <col min="13320" max="13320" width="20.5703125" style="52" customWidth="1"/>
    <col min="13321" max="13333" width="0" style="52" hidden="1" customWidth="1"/>
    <col min="13334" max="13568" width="9.140625" style="52"/>
    <col min="13569" max="13569" width="51.42578125" style="52" customWidth="1"/>
    <col min="13570" max="13570" width="18.28515625" style="52" customWidth="1"/>
    <col min="13571" max="13571" width="19" style="52" bestFit="1" customWidth="1"/>
    <col min="13572" max="13572" width="15" style="52" customWidth="1"/>
    <col min="13573" max="13573" width="17.42578125" style="52" customWidth="1"/>
    <col min="13574" max="13574" width="16.5703125" style="52" bestFit="1" customWidth="1"/>
    <col min="13575" max="13575" width="14.85546875" style="52" customWidth="1"/>
    <col min="13576" max="13576" width="20.5703125" style="52" customWidth="1"/>
    <col min="13577" max="13589" width="0" style="52" hidden="1" customWidth="1"/>
    <col min="13590" max="13824" width="9.140625" style="52"/>
    <col min="13825" max="13825" width="51.42578125" style="52" customWidth="1"/>
    <col min="13826" max="13826" width="18.28515625" style="52" customWidth="1"/>
    <col min="13827" max="13827" width="19" style="52" bestFit="1" customWidth="1"/>
    <col min="13828" max="13828" width="15" style="52" customWidth="1"/>
    <col min="13829" max="13829" width="17.42578125" style="52" customWidth="1"/>
    <col min="13830" max="13830" width="16.5703125" style="52" bestFit="1" customWidth="1"/>
    <col min="13831" max="13831" width="14.85546875" style="52" customWidth="1"/>
    <col min="13832" max="13832" width="20.5703125" style="52" customWidth="1"/>
    <col min="13833" max="13845" width="0" style="52" hidden="1" customWidth="1"/>
    <col min="13846" max="14080" width="9.140625" style="52"/>
    <col min="14081" max="14081" width="51.42578125" style="52" customWidth="1"/>
    <col min="14082" max="14082" width="18.28515625" style="52" customWidth="1"/>
    <col min="14083" max="14083" width="19" style="52" bestFit="1" customWidth="1"/>
    <col min="14084" max="14084" width="15" style="52" customWidth="1"/>
    <col min="14085" max="14085" width="17.42578125" style="52" customWidth="1"/>
    <col min="14086" max="14086" width="16.5703125" style="52" bestFit="1" customWidth="1"/>
    <col min="14087" max="14087" width="14.85546875" style="52" customWidth="1"/>
    <col min="14088" max="14088" width="20.5703125" style="52" customWidth="1"/>
    <col min="14089" max="14101" width="0" style="52" hidden="1" customWidth="1"/>
    <col min="14102" max="14336" width="9.140625" style="52"/>
    <col min="14337" max="14337" width="51.42578125" style="52" customWidth="1"/>
    <col min="14338" max="14338" width="18.28515625" style="52" customWidth="1"/>
    <col min="14339" max="14339" width="19" style="52" bestFit="1" customWidth="1"/>
    <col min="14340" max="14340" width="15" style="52" customWidth="1"/>
    <col min="14341" max="14341" width="17.42578125" style="52" customWidth="1"/>
    <col min="14342" max="14342" width="16.5703125" style="52" bestFit="1" customWidth="1"/>
    <col min="14343" max="14343" width="14.85546875" style="52" customWidth="1"/>
    <col min="14344" max="14344" width="20.5703125" style="52" customWidth="1"/>
    <col min="14345" max="14357" width="0" style="52" hidden="1" customWidth="1"/>
    <col min="14358" max="14592" width="9.140625" style="52"/>
    <col min="14593" max="14593" width="51.42578125" style="52" customWidth="1"/>
    <col min="14594" max="14594" width="18.28515625" style="52" customWidth="1"/>
    <col min="14595" max="14595" width="19" style="52" bestFit="1" customWidth="1"/>
    <col min="14596" max="14596" width="15" style="52" customWidth="1"/>
    <col min="14597" max="14597" width="17.42578125" style="52" customWidth="1"/>
    <col min="14598" max="14598" width="16.5703125" style="52" bestFit="1" customWidth="1"/>
    <col min="14599" max="14599" width="14.85546875" style="52" customWidth="1"/>
    <col min="14600" max="14600" width="20.5703125" style="52" customWidth="1"/>
    <col min="14601" max="14613" width="0" style="52" hidden="1" customWidth="1"/>
    <col min="14614" max="14848" width="9.140625" style="52"/>
    <col min="14849" max="14849" width="51.42578125" style="52" customWidth="1"/>
    <col min="14850" max="14850" width="18.28515625" style="52" customWidth="1"/>
    <col min="14851" max="14851" width="19" style="52" bestFit="1" customWidth="1"/>
    <col min="14852" max="14852" width="15" style="52" customWidth="1"/>
    <col min="14853" max="14853" width="17.42578125" style="52" customWidth="1"/>
    <col min="14854" max="14854" width="16.5703125" style="52" bestFit="1" customWidth="1"/>
    <col min="14855" max="14855" width="14.85546875" style="52" customWidth="1"/>
    <col min="14856" max="14856" width="20.5703125" style="52" customWidth="1"/>
    <col min="14857" max="14869" width="0" style="52" hidden="1" customWidth="1"/>
    <col min="14870" max="15104" width="9.140625" style="52"/>
    <col min="15105" max="15105" width="51.42578125" style="52" customWidth="1"/>
    <col min="15106" max="15106" width="18.28515625" style="52" customWidth="1"/>
    <col min="15107" max="15107" width="19" style="52" bestFit="1" customWidth="1"/>
    <col min="15108" max="15108" width="15" style="52" customWidth="1"/>
    <col min="15109" max="15109" width="17.42578125" style="52" customWidth="1"/>
    <col min="15110" max="15110" width="16.5703125" style="52" bestFit="1" customWidth="1"/>
    <col min="15111" max="15111" width="14.85546875" style="52" customWidth="1"/>
    <col min="15112" max="15112" width="20.5703125" style="52" customWidth="1"/>
    <col min="15113" max="15125" width="0" style="52" hidden="1" customWidth="1"/>
    <col min="15126" max="15360" width="9.140625" style="52"/>
    <col min="15361" max="15361" width="51.42578125" style="52" customWidth="1"/>
    <col min="15362" max="15362" width="18.28515625" style="52" customWidth="1"/>
    <col min="15363" max="15363" width="19" style="52" bestFit="1" customWidth="1"/>
    <col min="15364" max="15364" width="15" style="52" customWidth="1"/>
    <col min="15365" max="15365" width="17.42578125" style="52" customWidth="1"/>
    <col min="15366" max="15366" width="16.5703125" style="52" bestFit="1" customWidth="1"/>
    <col min="15367" max="15367" width="14.85546875" style="52" customWidth="1"/>
    <col min="15368" max="15368" width="20.5703125" style="52" customWidth="1"/>
    <col min="15369" max="15381" width="0" style="52" hidden="1" customWidth="1"/>
    <col min="15382" max="15616" width="9.140625" style="52"/>
    <col min="15617" max="15617" width="51.42578125" style="52" customWidth="1"/>
    <col min="15618" max="15618" width="18.28515625" style="52" customWidth="1"/>
    <col min="15619" max="15619" width="19" style="52" bestFit="1" customWidth="1"/>
    <col min="15620" max="15620" width="15" style="52" customWidth="1"/>
    <col min="15621" max="15621" width="17.42578125" style="52" customWidth="1"/>
    <col min="15622" max="15622" width="16.5703125" style="52" bestFit="1" customWidth="1"/>
    <col min="15623" max="15623" width="14.85546875" style="52" customWidth="1"/>
    <col min="15624" max="15624" width="20.5703125" style="52" customWidth="1"/>
    <col min="15625" max="15637" width="0" style="52" hidden="1" customWidth="1"/>
    <col min="15638" max="15872" width="9.140625" style="52"/>
    <col min="15873" max="15873" width="51.42578125" style="52" customWidth="1"/>
    <col min="15874" max="15874" width="18.28515625" style="52" customWidth="1"/>
    <col min="15875" max="15875" width="19" style="52" bestFit="1" customWidth="1"/>
    <col min="15876" max="15876" width="15" style="52" customWidth="1"/>
    <col min="15877" max="15877" width="17.42578125" style="52" customWidth="1"/>
    <col min="15878" max="15878" width="16.5703125" style="52" bestFit="1" customWidth="1"/>
    <col min="15879" max="15879" width="14.85546875" style="52" customWidth="1"/>
    <col min="15880" max="15880" width="20.5703125" style="52" customWidth="1"/>
    <col min="15881" max="15893" width="0" style="52" hidden="1" customWidth="1"/>
    <col min="15894" max="16128" width="9.140625" style="52"/>
    <col min="16129" max="16129" width="51.42578125" style="52" customWidth="1"/>
    <col min="16130" max="16130" width="18.28515625" style="52" customWidth="1"/>
    <col min="16131" max="16131" width="19" style="52" bestFit="1" customWidth="1"/>
    <col min="16132" max="16132" width="15" style="52" customWidth="1"/>
    <col min="16133" max="16133" width="17.42578125" style="52" customWidth="1"/>
    <col min="16134" max="16134" width="16.5703125" style="52" bestFit="1" customWidth="1"/>
    <col min="16135" max="16135" width="14.85546875" style="52" customWidth="1"/>
    <col min="16136" max="16136" width="20.5703125" style="52" customWidth="1"/>
    <col min="16137" max="16149" width="0" style="52" hidden="1" customWidth="1"/>
    <col min="16150" max="16384" width="9.140625" style="52"/>
  </cols>
  <sheetData>
    <row r="1" spans="1:27" ht="15" customHeight="1" x14ac:dyDescent="0.2">
      <c r="B1" s="154"/>
      <c r="C1" s="155"/>
      <c r="D1" s="155"/>
      <c r="F1" s="156" t="s">
        <v>86</v>
      </c>
      <c r="G1" s="157"/>
    </row>
    <row r="2" spans="1:27" ht="60.75" customHeight="1" x14ac:dyDescent="0.2">
      <c r="B2" s="155"/>
      <c r="C2" s="155"/>
      <c r="D2" s="155"/>
      <c r="F2" s="157"/>
      <c r="G2" s="157"/>
    </row>
    <row r="3" spans="1:27" ht="39" customHeight="1" x14ac:dyDescent="0.2">
      <c r="A3" s="158" t="s">
        <v>39</v>
      </c>
      <c r="B3" s="158"/>
      <c r="C3" s="158"/>
      <c r="D3" s="158"/>
      <c r="E3" s="158"/>
      <c r="F3" s="158"/>
      <c r="G3" s="158"/>
    </row>
    <row r="4" spans="1:27" ht="15" customHeight="1" x14ac:dyDescent="0.2">
      <c r="A4" s="159" t="s">
        <v>0</v>
      </c>
      <c r="B4" s="160" t="s">
        <v>1</v>
      </c>
      <c r="C4" s="160"/>
      <c r="D4" s="160"/>
      <c r="E4" s="160" t="s">
        <v>2</v>
      </c>
      <c r="F4" s="160"/>
      <c r="G4" s="160"/>
      <c r="H4" s="53"/>
    </row>
    <row r="5" spans="1:27" ht="15" customHeight="1" x14ac:dyDescent="0.2">
      <c r="A5" s="159"/>
      <c r="B5" s="159" t="s">
        <v>40</v>
      </c>
      <c r="C5" s="159"/>
      <c r="D5" s="159" t="s">
        <v>41</v>
      </c>
      <c r="E5" s="159" t="s">
        <v>40</v>
      </c>
      <c r="F5" s="159"/>
      <c r="G5" s="161" t="s">
        <v>41</v>
      </c>
      <c r="H5" s="54"/>
    </row>
    <row r="6" spans="1:27" ht="44.25" customHeight="1" x14ac:dyDescent="0.2">
      <c r="A6" s="159"/>
      <c r="B6" s="55" t="s">
        <v>42</v>
      </c>
      <c r="C6" s="55" t="s">
        <v>43</v>
      </c>
      <c r="D6" s="159"/>
      <c r="E6" s="56" t="s">
        <v>42</v>
      </c>
      <c r="F6" s="56" t="s">
        <v>43</v>
      </c>
      <c r="G6" s="162"/>
    </row>
    <row r="7" spans="1:27" ht="15" customHeight="1" x14ac:dyDescent="0.2">
      <c r="A7" s="159"/>
      <c r="B7" s="55" t="s">
        <v>44</v>
      </c>
      <c r="C7" s="55" t="s">
        <v>45</v>
      </c>
      <c r="D7" s="55" t="s">
        <v>46</v>
      </c>
      <c r="E7" s="57" t="s">
        <v>44</v>
      </c>
      <c r="F7" s="57" t="s">
        <v>45</v>
      </c>
      <c r="G7" s="57" t="s">
        <v>46</v>
      </c>
    </row>
    <row r="8" spans="1:27" s="60" customFormat="1" ht="15" customHeight="1" x14ac:dyDescent="0.2">
      <c r="A8" s="58">
        <v>1</v>
      </c>
      <c r="B8" s="58">
        <v>2</v>
      </c>
      <c r="C8" s="58">
        <v>3</v>
      </c>
      <c r="D8" s="59">
        <v>4</v>
      </c>
      <c r="E8" s="59">
        <v>5</v>
      </c>
      <c r="F8" s="59">
        <v>6</v>
      </c>
      <c r="G8" s="59">
        <v>7</v>
      </c>
    </row>
    <row r="9" spans="1:27" ht="15.75" x14ac:dyDescent="0.2">
      <c r="A9" s="118" t="s">
        <v>7</v>
      </c>
      <c r="B9" s="102"/>
      <c r="C9" s="92"/>
      <c r="D9" s="105"/>
      <c r="E9" s="105"/>
      <c r="F9" s="105"/>
      <c r="G9" s="105"/>
    </row>
    <row r="10" spans="1:27" ht="12.75" x14ac:dyDescent="0.2">
      <c r="A10" s="87" t="s">
        <v>28</v>
      </c>
      <c r="B10" s="76">
        <v>979819.25565036864</v>
      </c>
      <c r="C10" s="76">
        <v>270.25119491128214</v>
      </c>
      <c r="D10" s="77">
        <v>4373.2443279472018</v>
      </c>
      <c r="E10" s="76">
        <v>979819.25565036864</v>
      </c>
      <c r="F10" s="76">
        <v>258.97285634579026</v>
      </c>
      <c r="G10" s="77">
        <v>3113.2289488925157</v>
      </c>
      <c r="H10" s="53">
        <f>E10-B10</f>
        <v>0</v>
      </c>
      <c r="I10" s="63">
        <v>901883.65194899263</v>
      </c>
      <c r="J10" s="63">
        <v>152.43837664386817</v>
      </c>
      <c r="K10" s="64">
        <v>2805.0373529644344</v>
      </c>
      <c r="L10" s="63">
        <v>901883.65194899263</v>
      </c>
      <c r="M10" s="63">
        <v>143.09658683712652</v>
      </c>
      <c r="N10" s="64">
        <v>3364.1096295121001</v>
      </c>
      <c r="P10" s="53">
        <f t="shared" ref="P10:U28" si="0">B10-I10</f>
        <v>77935.603701376007</v>
      </c>
      <c r="Q10" s="53">
        <f t="shared" si="0"/>
        <v>117.81281826741397</v>
      </c>
      <c r="R10" s="53">
        <f t="shared" si="0"/>
        <v>1568.2069749827674</v>
      </c>
      <c r="S10" s="53">
        <f t="shared" si="0"/>
        <v>77935.603701376007</v>
      </c>
      <c r="T10" s="53">
        <f t="shared" si="0"/>
        <v>115.87626950866374</v>
      </c>
      <c r="U10" s="53">
        <f t="shared" si="0"/>
        <v>-250.88068061958438</v>
      </c>
      <c r="V10" s="53">
        <f>B10*6*объемы!C10+объемы!B10*'приложение к приказу (2)'!C10</f>
        <v>419831.45548293128</v>
      </c>
      <c r="W10" s="52">
        <f>D10*объемы!B10</f>
        <v>419831.45548293128</v>
      </c>
      <c r="X10" s="53">
        <f>V10-W10</f>
        <v>0</v>
      </c>
      <c r="Y10" s="53">
        <f>E10*6*объемы!E10+'приложение к приказу (2)'!F10*объемы!D10</f>
        <v>429625.59494716726</v>
      </c>
      <c r="Z10" s="52">
        <f>G10*объемы!D10</f>
        <v>429625.59494716726</v>
      </c>
      <c r="AA10" s="53">
        <f>Y10-Z10</f>
        <v>0</v>
      </c>
    </row>
    <row r="11" spans="1:27" ht="12.75" x14ac:dyDescent="0.2">
      <c r="A11" s="87" t="s">
        <v>8</v>
      </c>
      <c r="B11" s="76">
        <v>13486.881320138045</v>
      </c>
      <c r="C11" s="76">
        <v>22.178293747617246</v>
      </c>
      <c r="D11" s="77">
        <v>53.725578023682722</v>
      </c>
      <c r="E11" s="76">
        <v>109478.85043165604</v>
      </c>
      <c r="F11" s="76">
        <v>33.680781700836818</v>
      </c>
      <c r="G11" s="77">
        <v>271.78783269718883</v>
      </c>
      <c r="H11" s="53">
        <f t="shared" ref="H11:H78" si="1">E11-B11</f>
        <v>95991.969111518003</v>
      </c>
      <c r="I11" s="63">
        <v>158175.31501475695</v>
      </c>
      <c r="J11" s="63">
        <v>24.889922968873734</v>
      </c>
      <c r="K11" s="64">
        <v>385.89291465327113</v>
      </c>
      <c r="L11" s="63">
        <v>156496.34887873378</v>
      </c>
      <c r="M11" s="63">
        <v>33.077892787309949</v>
      </c>
      <c r="N11" s="64">
        <v>335.60578909999896</v>
      </c>
      <c r="P11" s="53">
        <f t="shared" si="0"/>
        <v>-144688.4336946189</v>
      </c>
      <c r="Q11" s="53">
        <f t="shared" si="0"/>
        <v>-2.7116292212564872</v>
      </c>
      <c r="R11" s="53">
        <f t="shared" si="0"/>
        <v>-332.16733662958842</v>
      </c>
      <c r="S11" s="53">
        <f t="shared" si="0"/>
        <v>-47017.498447077742</v>
      </c>
      <c r="T11" s="53">
        <f t="shared" si="0"/>
        <v>0.60288891352686846</v>
      </c>
      <c r="U11" s="53">
        <f t="shared" si="0"/>
        <v>-63.817956402810125</v>
      </c>
      <c r="V11" s="53">
        <f>B11*6*объемы!C11+объемы!B11*'приложение к приказу (2)'!C11</f>
        <v>86820.534086271276</v>
      </c>
      <c r="W11" s="52">
        <f>D11*объемы!B11</f>
        <v>86820.534086271276</v>
      </c>
      <c r="X11" s="53">
        <f t="shared" ref="X11:X79" si="2">V11-W11</f>
        <v>0</v>
      </c>
      <c r="Y11" s="53">
        <f>E11*6*объемы!E11+'приложение к приказу (2)'!F11*объемы!D11</f>
        <v>472367.25322771422</v>
      </c>
      <c r="Z11" s="52">
        <f>G11*объемы!D11</f>
        <v>472367.25322771422</v>
      </c>
      <c r="AA11" s="53">
        <f t="shared" ref="AA11:AA79" si="3">Y11-Z11</f>
        <v>0</v>
      </c>
    </row>
    <row r="12" spans="1:27" ht="12.75" x14ac:dyDescent="0.2">
      <c r="A12" s="87" t="s">
        <v>76</v>
      </c>
      <c r="B12" s="76">
        <v>13486.878098147788</v>
      </c>
      <c r="C12" s="76">
        <v>22.178293747617246</v>
      </c>
      <c r="D12" s="77">
        <v>58.938958592240368</v>
      </c>
      <c r="E12" s="76">
        <v>109478.82427736717</v>
      </c>
      <c r="F12" s="76">
        <v>33.680781700836818</v>
      </c>
      <c r="G12" s="77">
        <v>315.01989665292399</v>
      </c>
      <c r="H12" s="53">
        <f t="shared" si="1"/>
        <v>95991.946179219376</v>
      </c>
      <c r="I12" s="63">
        <v>158175.31501475695</v>
      </c>
      <c r="J12" s="63">
        <v>24.889922968873734</v>
      </c>
      <c r="K12" s="64">
        <v>462.3109959518635</v>
      </c>
      <c r="L12" s="63">
        <v>156496.34887873378</v>
      </c>
      <c r="M12" s="63">
        <v>33.077892787309949</v>
      </c>
      <c r="N12" s="64">
        <v>488.96291456731183</v>
      </c>
      <c r="P12" s="53">
        <f t="shared" si="0"/>
        <v>-144688.43691660918</v>
      </c>
      <c r="Q12" s="53">
        <f t="shared" si="0"/>
        <v>-2.7116292212564872</v>
      </c>
      <c r="R12" s="53">
        <f t="shared" si="0"/>
        <v>-403.37203735962316</v>
      </c>
      <c r="S12" s="53">
        <f t="shared" si="0"/>
        <v>-47017.524601366618</v>
      </c>
      <c r="T12" s="53">
        <f t="shared" si="0"/>
        <v>0.60288891352686846</v>
      </c>
      <c r="U12" s="53">
        <f t="shared" si="0"/>
        <v>-173.94301791438784</v>
      </c>
      <c r="V12" s="53">
        <f>B12*6*объемы!C12+объемы!B12*'приложение к приказу (2)'!C12</f>
        <v>28672801.392828874</v>
      </c>
      <c r="W12" s="52">
        <f>D12*объемы!B12</f>
        <v>28672801.392828871</v>
      </c>
      <c r="X12" s="53">
        <f t="shared" si="2"/>
        <v>0</v>
      </c>
      <c r="Y12" s="53">
        <f>E12*6*объемы!E12+'приложение к приказу (2)'!F12*объемы!D12</f>
        <v>162546486.43414894</v>
      </c>
      <c r="Z12" s="52">
        <f>G12*объемы!D12</f>
        <v>162546486.43414894</v>
      </c>
      <c r="AA12" s="53">
        <f t="shared" si="3"/>
        <v>0</v>
      </c>
    </row>
    <row r="13" spans="1:27" ht="12.75" x14ac:dyDescent="0.2">
      <c r="A13" s="87" t="s">
        <v>47</v>
      </c>
      <c r="B13" s="76">
        <v>13486.881320138045</v>
      </c>
      <c r="C13" s="76">
        <v>22.178293747617246</v>
      </c>
      <c r="D13" s="77">
        <v>52.543117369916573</v>
      </c>
      <c r="E13" s="76">
        <v>109478.85043165604</v>
      </c>
      <c r="F13" s="76">
        <v>33.680781700836818</v>
      </c>
      <c r="G13" s="77">
        <v>283.02574569169752</v>
      </c>
      <c r="H13" s="53">
        <f>E13-B13</f>
        <v>95991.969111518003</v>
      </c>
      <c r="I13" s="63">
        <v>158175.31501475695</v>
      </c>
      <c r="J13" s="63">
        <v>24.889922968873734</v>
      </c>
      <c r="K13" s="64">
        <v>363.08638873426912</v>
      </c>
      <c r="L13" s="63">
        <v>156496.34887873378</v>
      </c>
      <c r="M13" s="63">
        <v>33.077892787309949</v>
      </c>
      <c r="N13" s="64">
        <v>386.91890302621835</v>
      </c>
      <c r="P13" s="53">
        <f t="shared" si="0"/>
        <v>-144688.4336946189</v>
      </c>
      <c r="Q13" s="53">
        <f t="shared" si="0"/>
        <v>-2.7116292212564872</v>
      </c>
      <c r="R13" s="53">
        <f t="shared" si="0"/>
        <v>-310.54327136435256</v>
      </c>
      <c r="S13" s="53">
        <f t="shared" si="0"/>
        <v>-47017.498447077742</v>
      </c>
      <c r="T13" s="53">
        <f t="shared" si="0"/>
        <v>0.60288891352686846</v>
      </c>
      <c r="U13" s="53">
        <f>G13-N13</f>
        <v>-103.89315733452082</v>
      </c>
      <c r="V13" s="53">
        <f>B13*6*объемы!C13+объемы!B13*'приложение к приказу (2)'!C13</f>
        <v>219840.40307573095</v>
      </c>
      <c r="W13" s="52">
        <f>D13*объемы!B13</f>
        <v>219840.40307573095</v>
      </c>
      <c r="X13" s="53">
        <f t="shared" si="2"/>
        <v>0</v>
      </c>
      <c r="Y13" s="53">
        <f>E13*6*объемы!E13+'приложение к приказу (2)'!F13*объемы!D13</f>
        <v>1170594.4841808609</v>
      </c>
      <c r="Z13" s="52">
        <f>G13*объемы!D13</f>
        <v>1170594.4841808609</v>
      </c>
      <c r="AA13" s="53">
        <f t="shared" si="3"/>
        <v>0</v>
      </c>
    </row>
    <row r="14" spans="1:27" ht="38.25" x14ac:dyDescent="0.2">
      <c r="A14" s="87" t="s">
        <v>9</v>
      </c>
      <c r="B14" s="76">
        <v>13486.881320138045</v>
      </c>
      <c r="C14" s="76">
        <v>22.178293747617246</v>
      </c>
      <c r="D14" s="77">
        <v>49.079891148962751</v>
      </c>
      <c r="E14" s="76">
        <v>109478.85043165604</v>
      </c>
      <c r="F14" s="76">
        <v>33.680781700836818</v>
      </c>
      <c r="G14" s="77">
        <v>234.46515298265496</v>
      </c>
      <c r="H14" s="53">
        <f t="shared" si="1"/>
        <v>95991.969111518003</v>
      </c>
      <c r="I14" s="63">
        <v>158175.31501475695</v>
      </c>
      <c r="J14" s="63">
        <v>24.889922968873734</v>
      </c>
      <c r="K14" s="64">
        <v>323.07328853062722</v>
      </c>
      <c r="L14" s="63">
        <v>156496.34887873378</v>
      </c>
      <c r="M14" s="63">
        <v>33.077892787309949</v>
      </c>
      <c r="N14" s="64">
        <v>357.47174402743656</v>
      </c>
      <c r="P14" s="53">
        <f t="shared" si="0"/>
        <v>-144688.4336946189</v>
      </c>
      <c r="Q14" s="53">
        <f t="shared" si="0"/>
        <v>-2.7116292212564872</v>
      </c>
      <c r="R14" s="53">
        <f t="shared" si="0"/>
        <v>-273.99339738166447</v>
      </c>
      <c r="S14" s="53">
        <f t="shared" si="0"/>
        <v>-47017.498447077742</v>
      </c>
      <c r="T14" s="53">
        <f t="shared" si="0"/>
        <v>0.60288891352686846</v>
      </c>
      <c r="U14" s="53">
        <f t="shared" si="0"/>
        <v>-123.0065910447816</v>
      </c>
      <c r="V14" s="53">
        <f>B14*6*объемы!C14+объемы!B14*'приложение к приказу (2)'!C14</f>
        <v>495314.26147533208</v>
      </c>
      <c r="W14" s="52">
        <f>D14*объемы!B14</f>
        <v>495314.26147533208</v>
      </c>
      <c r="X14" s="53">
        <f t="shared" si="2"/>
        <v>0</v>
      </c>
      <c r="Y14" s="53">
        <f>E14*6*объемы!E14+'приложение к приказу (2)'!F14*объемы!D14</f>
        <v>2573489.5191376209</v>
      </c>
      <c r="Z14" s="52">
        <f>G14*объемы!D14</f>
        <v>2573489.5191376209</v>
      </c>
      <c r="AA14" s="53">
        <f t="shared" si="3"/>
        <v>0</v>
      </c>
    </row>
    <row r="15" spans="1:27" ht="38.25" x14ac:dyDescent="0.2">
      <c r="A15" s="87" t="s">
        <v>10</v>
      </c>
      <c r="B15" s="76">
        <v>13486.881320138045</v>
      </c>
      <c r="C15" s="76">
        <v>22.178293747617246</v>
      </c>
      <c r="D15" s="77">
        <v>47.637379840918243</v>
      </c>
      <c r="E15" s="76">
        <v>109478.85043165604</v>
      </c>
      <c r="F15" s="76">
        <v>33.680781700836818</v>
      </c>
      <c r="G15" s="77">
        <v>237.45610761803044</v>
      </c>
      <c r="H15" s="53">
        <f t="shared" si="1"/>
        <v>95991.969111518003</v>
      </c>
      <c r="I15" s="63">
        <v>158175.31501475695</v>
      </c>
      <c r="J15" s="63">
        <v>24.889922968873734</v>
      </c>
      <c r="K15" s="64">
        <v>342.41995024254703</v>
      </c>
      <c r="L15" s="63">
        <v>156496.34887873378</v>
      </c>
      <c r="M15" s="63">
        <v>33.077892787309949</v>
      </c>
      <c r="N15" s="64">
        <v>342.53394989215076</v>
      </c>
      <c r="P15" s="53">
        <f t="shared" si="0"/>
        <v>-144688.4336946189</v>
      </c>
      <c r="Q15" s="53">
        <f t="shared" si="0"/>
        <v>-2.7116292212564872</v>
      </c>
      <c r="R15" s="53">
        <f t="shared" si="0"/>
        <v>-294.78257040162879</v>
      </c>
      <c r="S15" s="53">
        <f t="shared" si="0"/>
        <v>-47017.498447077742</v>
      </c>
      <c r="T15" s="53">
        <f t="shared" si="0"/>
        <v>0.60288891352686846</v>
      </c>
      <c r="U15" s="53">
        <f t="shared" si="0"/>
        <v>-105.07784227412031</v>
      </c>
      <c r="V15" s="53">
        <f>B15*6*объемы!C15+объемы!B15*'приложение к приказу (2)'!C15</f>
        <v>474087.20417681831</v>
      </c>
      <c r="W15" s="52">
        <f>D15*объемы!B15</f>
        <v>474087.20417681837</v>
      </c>
      <c r="X15" s="53">
        <f t="shared" si="2"/>
        <v>0</v>
      </c>
      <c r="Y15" s="53">
        <f>E15*6*объемы!E15+'приложение к приказу (2)'!F15*объемы!D15</f>
        <v>2396644.4941887814</v>
      </c>
      <c r="Z15" s="52">
        <f>G15*объемы!D15</f>
        <v>2396644.4941887814</v>
      </c>
      <c r="AA15" s="53">
        <f t="shared" si="3"/>
        <v>0</v>
      </c>
    </row>
    <row r="16" spans="1:27" ht="12.75" x14ac:dyDescent="0.2">
      <c r="A16" s="87" t="s">
        <v>68</v>
      </c>
      <c r="B16" s="76">
        <v>377824.05909749464</v>
      </c>
      <c r="C16" s="76">
        <v>266.31306231923497</v>
      </c>
      <c r="D16" s="77">
        <v>1498.8264978217417</v>
      </c>
      <c r="E16" s="76">
        <v>377824.04989372537</v>
      </c>
      <c r="F16" s="76">
        <v>261.49595816565477</v>
      </c>
      <c r="G16" s="77">
        <v>1586.6408513211004</v>
      </c>
      <c r="H16" s="53">
        <f t="shared" si="1"/>
        <v>-9.2037692666053772E-3</v>
      </c>
      <c r="I16" s="63">
        <v>195235.45289648746</v>
      </c>
      <c r="J16" s="63">
        <v>106.79681677202943</v>
      </c>
      <c r="K16" s="64">
        <v>752.9062645963262</v>
      </c>
      <c r="L16" s="63">
        <v>195235.45289648746</v>
      </c>
      <c r="M16" s="63">
        <v>119.84418545945023</v>
      </c>
      <c r="N16" s="64">
        <v>727.57437997974262</v>
      </c>
      <c r="P16" s="53">
        <f t="shared" si="0"/>
        <v>182588.60620100718</v>
      </c>
      <c r="Q16" s="53">
        <f t="shared" si="0"/>
        <v>159.51624554720553</v>
      </c>
      <c r="R16" s="53">
        <f t="shared" si="0"/>
        <v>745.92023322541547</v>
      </c>
      <c r="S16" s="53">
        <f t="shared" si="0"/>
        <v>182588.59699723791</v>
      </c>
      <c r="T16" s="53">
        <f t="shared" si="0"/>
        <v>141.65177270620455</v>
      </c>
      <c r="U16" s="53">
        <f t="shared" si="0"/>
        <v>859.06647134135778</v>
      </c>
      <c r="V16" s="53">
        <f>B16*6*объемы!C16+объемы!B16*'приложение к приказу (2)'!C16</f>
        <v>771895.64637819701</v>
      </c>
      <c r="W16" s="52">
        <f>D16*объемы!B16</f>
        <v>771895.64637819713</v>
      </c>
      <c r="X16" s="53">
        <f t="shared" si="2"/>
        <v>0</v>
      </c>
      <c r="Y16" s="53">
        <f>E16*6*объемы!E16+'приложение к приказу (2)'!F16*объемы!D16</f>
        <v>760000.9677828073</v>
      </c>
      <c r="Z16" s="52">
        <f>G16*объемы!D16</f>
        <v>760000.9677828073</v>
      </c>
      <c r="AA16" s="53">
        <f t="shared" si="3"/>
        <v>0</v>
      </c>
    </row>
    <row r="17" spans="1:27" ht="12.75" x14ac:dyDescent="0.2">
      <c r="A17" s="87" t="s">
        <v>11</v>
      </c>
      <c r="B17" s="76">
        <v>270792.20665185875</v>
      </c>
      <c r="C17" s="76">
        <v>30.910827230857468</v>
      </c>
      <c r="D17" s="77">
        <v>955.02073617722147</v>
      </c>
      <c r="E17" s="76">
        <v>270792.20665185875</v>
      </c>
      <c r="F17" s="76">
        <v>30.886592410176014</v>
      </c>
      <c r="G17" s="77">
        <v>991.76216440064252</v>
      </c>
      <c r="H17" s="53">
        <f t="shared" si="1"/>
        <v>0</v>
      </c>
      <c r="I17" s="63">
        <v>260242.26495359943</v>
      </c>
      <c r="J17" s="63">
        <v>59.032900542497558</v>
      </c>
      <c r="K17" s="64">
        <v>484.64205617359721</v>
      </c>
      <c r="L17" s="63">
        <v>260242.26495359943</v>
      </c>
      <c r="M17" s="63">
        <v>62.687088353264656</v>
      </c>
      <c r="N17" s="64">
        <v>477.23228916430804</v>
      </c>
      <c r="P17" s="53">
        <f t="shared" si="0"/>
        <v>10549.941698259325</v>
      </c>
      <c r="Q17" s="53">
        <f t="shared" si="0"/>
        <v>-28.12207331164009</v>
      </c>
      <c r="R17" s="53">
        <f t="shared" si="0"/>
        <v>470.37868000362425</v>
      </c>
      <c r="S17" s="53">
        <f t="shared" si="0"/>
        <v>10549.941698259325</v>
      </c>
      <c r="T17" s="53">
        <f t="shared" si="0"/>
        <v>-31.800495943088642</v>
      </c>
      <c r="U17" s="53">
        <f t="shared" si="0"/>
        <v>514.52987523633442</v>
      </c>
      <c r="V17" s="53">
        <f>B17*6*объемы!C17+объемы!B17*'приложение к приказу (2)'!C17</f>
        <v>923505.05188337318</v>
      </c>
      <c r="W17" s="52">
        <f>D17*объемы!B17</f>
        <v>923505.05188337318</v>
      </c>
      <c r="X17" s="53">
        <f t="shared" si="2"/>
        <v>0</v>
      </c>
      <c r="Y17" s="53">
        <f>E17*6*объемы!E17+'приложение к приказу (2)'!F17*объемы!D17</f>
        <v>922338.81289259763</v>
      </c>
      <c r="Z17" s="52">
        <f>G17*объемы!D17</f>
        <v>922338.81289259763</v>
      </c>
      <c r="AA17" s="53">
        <f t="shared" si="3"/>
        <v>0</v>
      </c>
    </row>
    <row r="18" spans="1:27" ht="12.75" x14ac:dyDescent="0.2">
      <c r="A18" s="87" t="s">
        <v>12</v>
      </c>
      <c r="B18" s="76">
        <v>256626.6518665289</v>
      </c>
      <c r="C18" s="76">
        <v>102.85585988137933</v>
      </c>
      <c r="D18" s="77">
        <v>1152.6921629717249</v>
      </c>
      <c r="E18" s="76">
        <v>210342.00766013889</v>
      </c>
      <c r="F18" s="76">
        <v>358.62284490934752</v>
      </c>
      <c r="G18" s="77">
        <v>986.1625362710879</v>
      </c>
      <c r="H18" s="53">
        <f t="shared" si="1"/>
        <v>-46284.644206390018</v>
      </c>
      <c r="I18" s="63">
        <v>706445.39846647927</v>
      </c>
      <c r="J18" s="63">
        <v>493.10834533719031</v>
      </c>
      <c r="K18" s="64">
        <v>2244.1268543566694</v>
      </c>
      <c r="L18" s="63">
        <v>706445.39846647927</v>
      </c>
      <c r="M18" s="63">
        <v>402.72270693152069</v>
      </c>
      <c r="N18" s="64">
        <v>3086.598238223386</v>
      </c>
      <c r="P18" s="53">
        <f t="shared" si="0"/>
        <v>-449818.74659995036</v>
      </c>
      <c r="Q18" s="53">
        <f t="shared" si="0"/>
        <v>-390.25248545581098</v>
      </c>
      <c r="R18" s="53">
        <f t="shared" si="0"/>
        <v>-1091.4346913849445</v>
      </c>
      <c r="S18" s="53">
        <f t="shared" si="0"/>
        <v>-496103.39080634038</v>
      </c>
      <c r="T18" s="53">
        <f t="shared" si="0"/>
        <v>-44.09986202217317</v>
      </c>
      <c r="U18" s="53">
        <f t="shared" si="0"/>
        <v>-2100.4357019522981</v>
      </c>
      <c r="V18" s="53">
        <f>B18*6*объемы!C18+объемы!B18*'приложение к приказу (2)'!C18</f>
        <v>304310.73102453537</v>
      </c>
      <c r="W18" s="52">
        <f>D18*объемы!B18</f>
        <v>304310.73102453537</v>
      </c>
      <c r="X18" s="53">
        <f t="shared" si="2"/>
        <v>0</v>
      </c>
      <c r="Y18" s="53">
        <f>E18*6*объемы!E18+'приложение к приказу (2)'!F18*объемы!D18</f>
        <v>356990.83813013381</v>
      </c>
      <c r="Z18" s="52">
        <f>G18*объемы!D18</f>
        <v>356990.83813013381</v>
      </c>
      <c r="AA18" s="53">
        <f t="shared" si="3"/>
        <v>0</v>
      </c>
    </row>
    <row r="19" spans="1:27" ht="12.75" x14ac:dyDescent="0.2">
      <c r="A19" s="86" t="s">
        <v>71</v>
      </c>
      <c r="B19" s="76">
        <v>13486.881320138045</v>
      </c>
      <c r="C19" s="76">
        <v>22.178293747617246</v>
      </c>
      <c r="D19" s="77">
        <v>45.141513939254153</v>
      </c>
      <c r="E19" s="76">
        <v>109478.85043165604</v>
      </c>
      <c r="F19" s="76">
        <v>33.680781700836818</v>
      </c>
      <c r="G19" s="77">
        <v>212.48731492417727</v>
      </c>
      <c r="H19" s="53">
        <f>E19-B19</f>
        <v>95991.969111518003</v>
      </c>
      <c r="I19" s="63">
        <v>158175.31501475695</v>
      </c>
      <c r="J19" s="63">
        <v>24.889922968873734</v>
      </c>
      <c r="K19" s="64">
        <v>350.68385538732838</v>
      </c>
      <c r="L19" s="63">
        <v>156496.34887873378</v>
      </c>
      <c r="M19" s="63">
        <v>33.077892787309949</v>
      </c>
      <c r="N19" s="64">
        <v>369.50273881453387</v>
      </c>
      <c r="P19" s="53">
        <f t="shared" si="0"/>
        <v>-144688.4336946189</v>
      </c>
      <c r="Q19" s="53">
        <f t="shared" si="0"/>
        <v>-2.7116292212564872</v>
      </c>
      <c r="R19" s="53">
        <f t="shared" si="0"/>
        <v>-305.54234144807424</v>
      </c>
      <c r="S19" s="53">
        <f t="shared" si="0"/>
        <v>-47017.498447077742</v>
      </c>
      <c r="T19" s="53">
        <f t="shared" si="0"/>
        <v>0.60288891352686846</v>
      </c>
      <c r="U19" s="53">
        <f t="shared" si="0"/>
        <v>-157.0154238903566</v>
      </c>
      <c r="V19" s="53">
        <f>B19*6*объемы!C19+объемы!B19*'приложение к приказу (2)'!C19</f>
        <v>531315.6190650214</v>
      </c>
      <c r="W19" s="52">
        <f>D19*объемы!B19</f>
        <v>531315.6190650214</v>
      </c>
      <c r="X19" s="53">
        <f t="shared" si="2"/>
        <v>0</v>
      </c>
      <c r="Y19" s="53">
        <f>E19*6*объемы!E19+'приложение к приказу (2)'!F19*объемы!D19</f>
        <v>2607219.3541196552</v>
      </c>
      <c r="Z19" s="52">
        <f>G19*объемы!D19</f>
        <v>2607219.3541196552</v>
      </c>
      <c r="AA19" s="53">
        <f t="shared" si="3"/>
        <v>0</v>
      </c>
    </row>
    <row r="20" spans="1:27" ht="19.5" customHeight="1" x14ac:dyDescent="0.2">
      <c r="A20" s="87" t="s">
        <v>13</v>
      </c>
      <c r="B20" s="76">
        <v>618460.83837953024</v>
      </c>
      <c r="C20" s="76">
        <v>303.78304055737169</v>
      </c>
      <c r="D20" s="77">
        <v>2318.1983427078417</v>
      </c>
      <c r="E20" s="76">
        <v>615822.95116620057</v>
      </c>
      <c r="F20" s="76">
        <v>331.34894466764888</v>
      </c>
      <c r="G20" s="77">
        <v>2521.7956352432143</v>
      </c>
      <c r="H20" s="53">
        <f t="shared" si="1"/>
        <v>-2637.8872133296682</v>
      </c>
      <c r="I20" s="63">
        <v>870150.6258313983</v>
      </c>
      <c r="J20" s="63">
        <v>218.45615054730303</v>
      </c>
      <c r="K20" s="64">
        <v>3211.3309145533872</v>
      </c>
      <c r="L20" s="63">
        <v>870150.6258313983</v>
      </c>
      <c r="M20" s="63">
        <v>195.8352685265375</v>
      </c>
      <c r="N20" s="64">
        <v>3266.9551244020618</v>
      </c>
      <c r="P20" s="53">
        <f t="shared" si="0"/>
        <v>-251689.78745186806</v>
      </c>
      <c r="Q20" s="53">
        <f t="shared" si="0"/>
        <v>85.326890010068666</v>
      </c>
      <c r="R20" s="53">
        <f t="shared" si="0"/>
        <v>-893.1325718455455</v>
      </c>
      <c r="S20" s="53">
        <f t="shared" si="0"/>
        <v>-254327.67466519773</v>
      </c>
      <c r="T20" s="53">
        <f t="shared" si="0"/>
        <v>135.51367614111138</v>
      </c>
      <c r="U20" s="53">
        <f t="shared" si="0"/>
        <v>-745.15948915884746</v>
      </c>
      <c r="V20" s="53">
        <f>B20*6*объемы!C20+объемы!B20*'приложение к приказу (2)'!C20</f>
        <v>1622738.8398954892</v>
      </c>
      <c r="W20" s="52">
        <f>D20*объемы!B20</f>
        <v>1622738.8398954892</v>
      </c>
      <c r="X20" s="53">
        <f t="shared" si="2"/>
        <v>0</v>
      </c>
      <c r="Y20" s="53">
        <f>E20*6*объемы!E20+'приложение к приказу (2)'!F20*объемы!D20</f>
        <v>1616471.0021909005</v>
      </c>
      <c r="Z20" s="52">
        <f>G20*объемы!D20</f>
        <v>1616471.0021909007</v>
      </c>
      <c r="AA20" s="53">
        <f t="shared" si="3"/>
        <v>0</v>
      </c>
    </row>
    <row r="21" spans="1:27" ht="12.75" x14ac:dyDescent="0.2">
      <c r="A21" s="87" t="s">
        <v>14</v>
      </c>
      <c r="B21" s="76">
        <v>296085.39061928785</v>
      </c>
      <c r="C21" s="76">
        <v>157.75594334954812</v>
      </c>
      <c r="D21" s="77">
        <v>1198.9341407436116</v>
      </c>
      <c r="E21" s="76">
        <v>296085.39061928785</v>
      </c>
      <c r="F21" s="76">
        <v>149.45551565696579</v>
      </c>
      <c r="G21" s="77">
        <v>1139.5866293055665</v>
      </c>
      <c r="H21" s="53">
        <f t="shared" si="1"/>
        <v>0</v>
      </c>
      <c r="I21" s="63">
        <v>222751.02255259801</v>
      </c>
      <c r="J21" s="63">
        <v>243.79133820151722</v>
      </c>
      <c r="K21" s="64">
        <v>1478.9308513994795</v>
      </c>
      <c r="L21" s="63">
        <v>222751.02255259801</v>
      </c>
      <c r="M21" s="63">
        <v>245.23694981687999</v>
      </c>
      <c r="N21" s="64">
        <v>1487.5022678986759</v>
      </c>
      <c r="P21" s="53">
        <f t="shared" si="0"/>
        <v>73334.368066689844</v>
      </c>
      <c r="Q21" s="53">
        <f t="shared" si="0"/>
        <v>-86.035394851969102</v>
      </c>
      <c r="R21" s="53">
        <f t="shared" si="0"/>
        <v>-279.9967106558679</v>
      </c>
      <c r="S21" s="53">
        <f t="shared" si="0"/>
        <v>73334.368066689844</v>
      </c>
      <c r="T21" s="53">
        <f t="shared" si="0"/>
        <v>-95.781434159914198</v>
      </c>
      <c r="U21" s="53">
        <f t="shared" si="0"/>
        <v>-347.91563859310941</v>
      </c>
      <c r="V21" s="53">
        <f>B21*6*объемы!C21+объемы!B21*'приложение к приказу (2)'!C21</f>
        <v>6511411.3183785556</v>
      </c>
      <c r="W21" s="52">
        <f>D21*объемы!B21</f>
        <v>6511411.3183785547</v>
      </c>
      <c r="X21" s="53">
        <f t="shared" si="2"/>
        <v>0</v>
      </c>
      <c r="Y21" s="53">
        <f>E21*6*объемы!E21+'приложение к приказу (2)'!F21*объемы!D21</f>
        <v>6508179.2399640912</v>
      </c>
      <c r="Z21" s="52">
        <f>G21*объемы!D21</f>
        <v>6508179.2399640912</v>
      </c>
      <c r="AA21" s="53">
        <f t="shared" si="3"/>
        <v>0</v>
      </c>
    </row>
    <row r="22" spans="1:27" ht="12.75" x14ac:dyDescent="0.2">
      <c r="A22" s="87" t="s">
        <v>15</v>
      </c>
      <c r="B22" s="76">
        <v>1576557.4394297497</v>
      </c>
      <c r="C22" s="76">
        <v>192.0449659266977</v>
      </c>
      <c r="D22" s="77">
        <v>5332.9931379802292</v>
      </c>
      <c r="E22" s="76">
        <v>1576557.4394297497</v>
      </c>
      <c r="F22" s="76">
        <v>190.11872187702309</v>
      </c>
      <c r="G22" s="77">
        <v>5116.8607200949918</v>
      </c>
      <c r="H22" s="53">
        <f t="shared" si="1"/>
        <v>0</v>
      </c>
      <c r="I22" s="63">
        <v>2421047.937484995</v>
      </c>
      <c r="J22" s="63">
        <v>223.2529424238115</v>
      </c>
      <c r="K22" s="64">
        <v>10241.382338913445</v>
      </c>
      <c r="L22" s="63">
        <v>2421047.937484995</v>
      </c>
      <c r="M22" s="63">
        <v>233.97040293345282</v>
      </c>
      <c r="N22" s="64">
        <v>9918.162152873434</v>
      </c>
      <c r="P22" s="53">
        <f t="shared" si="0"/>
        <v>-844490.49805524526</v>
      </c>
      <c r="Q22" s="53">
        <f t="shared" si="0"/>
        <v>-31.207976497113805</v>
      </c>
      <c r="R22" s="53">
        <f t="shared" si="0"/>
        <v>-4908.3892009332158</v>
      </c>
      <c r="S22" s="53">
        <f t="shared" si="0"/>
        <v>-844490.49805524526</v>
      </c>
      <c r="T22" s="53">
        <f t="shared" si="0"/>
        <v>-43.851681056429726</v>
      </c>
      <c r="U22" s="53">
        <f t="shared" si="0"/>
        <v>-4801.3014327784422</v>
      </c>
      <c r="V22" s="53">
        <f>B22*6*объемы!C22+объемы!B22*'приложение к приказу (2)'!C22</f>
        <v>490635.36869418115</v>
      </c>
      <c r="W22" s="52">
        <f>D22*объемы!B22</f>
        <v>490635.36869418115</v>
      </c>
      <c r="X22" s="53">
        <f t="shared" si="2"/>
        <v>0</v>
      </c>
      <c r="Y22" s="53">
        <f>E22*6*объемы!E22+'приложение к приказу (2)'!F22*объемы!D22</f>
        <v>491218.62912911916</v>
      </c>
      <c r="Z22" s="52">
        <f>G22*объемы!D22</f>
        <v>491218.62912911916</v>
      </c>
      <c r="AA22" s="53">
        <f t="shared" si="3"/>
        <v>0</v>
      </c>
    </row>
    <row r="23" spans="1:27" ht="12.75" x14ac:dyDescent="0.2">
      <c r="A23" s="87" t="s">
        <v>84</v>
      </c>
      <c r="B23" s="76">
        <v>1475872.9096780752</v>
      </c>
      <c r="C23" s="76">
        <v>46.898185647300672</v>
      </c>
      <c r="D23" s="77">
        <v>5307.4352894503418</v>
      </c>
      <c r="E23" s="76">
        <v>1475872.5709000679</v>
      </c>
      <c r="F23" s="76">
        <v>48.099022122860248</v>
      </c>
      <c r="G23" s="77">
        <v>5108.2335509230934</v>
      </c>
      <c r="H23" s="53">
        <f t="shared" si="1"/>
        <v>-0.33877800730988383</v>
      </c>
      <c r="I23" s="63">
        <v>1545869.286637353</v>
      </c>
      <c r="J23" s="63">
        <v>348.6439808810951</v>
      </c>
      <c r="K23" s="64">
        <v>5988.9778645579245</v>
      </c>
      <c r="L23" s="63">
        <v>1545869.286637353</v>
      </c>
      <c r="M23" s="63">
        <v>345.57690793181195</v>
      </c>
      <c r="N23" s="64">
        <v>5374.308322294286</v>
      </c>
      <c r="P23" s="53">
        <f t="shared" si="0"/>
        <v>-69996.376959277783</v>
      </c>
      <c r="Q23" s="53">
        <f t="shared" si="0"/>
        <v>-301.74579523379441</v>
      </c>
      <c r="R23" s="53">
        <f t="shared" si="0"/>
        <v>-681.54257510758271</v>
      </c>
      <c r="S23" s="53">
        <f t="shared" si="0"/>
        <v>-69996.715737285092</v>
      </c>
      <c r="T23" s="53">
        <f t="shared" si="0"/>
        <v>-297.47788580895167</v>
      </c>
      <c r="U23" s="53">
        <f t="shared" si="0"/>
        <v>-266.07477137119258</v>
      </c>
      <c r="V23" s="53">
        <f>B23*6*объемы!C23+объемы!B23*'приложение к приказу (2)'!C23</f>
        <v>1608152.8927034533</v>
      </c>
      <c r="W23" s="52">
        <f>D23*объемы!B23</f>
        <v>1608152.8927034533</v>
      </c>
      <c r="X23" s="53">
        <f t="shared" si="2"/>
        <v>0</v>
      </c>
      <c r="Y23" s="53">
        <f>E23*6*объемы!E23+'приложение к приказу (2)'!F23*объемы!D23</f>
        <v>1609093.5685407745</v>
      </c>
      <c r="Z23" s="52">
        <f>G23*объемы!D23</f>
        <v>1609093.5685407745</v>
      </c>
      <c r="AA23" s="53">
        <f t="shared" si="3"/>
        <v>0</v>
      </c>
    </row>
    <row r="24" spans="1:27" ht="12.75" x14ac:dyDescent="0.2">
      <c r="A24" s="87" t="s">
        <v>17</v>
      </c>
      <c r="B24" s="76">
        <v>455958.26555134862</v>
      </c>
      <c r="C24" s="76">
        <v>223.43245190158143</v>
      </c>
      <c r="D24" s="77">
        <v>1349.7038648172634</v>
      </c>
      <c r="E24" s="76">
        <v>455958.26555134862</v>
      </c>
      <c r="F24" s="76">
        <v>208.95449495568459</v>
      </c>
      <c r="G24" s="77">
        <v>1396.7449346272649</v>
      </c>
      <c r="H24" s="53">
        <f t="shared" si="1"/>
        <v>0</v>
      </c>
      <c r="I24" s="63">
        <v>575536.71976573952</v>
      </c>
      <c r="J24" s="63">
        <v>192.66353450200509</v>
      </c>
      <c r="K24" s="64">
        <v>2184.9060259987959</v>
      </c>
      <c r="L24" s="63">
        <v>575536.71976573952</v>
      </c>
      <c r="M24" s="63">
        <v>184.82037463425061</v>
      </c>
      <c r="N24" s="64">
        <v>2436.9205824132314</v>
      </c>
      <c r="P24" s="53">
        <f t="shared" si="0"/>
        <v>-119578.45421439089</v>
      </c>
      <c r="Q24" s="53">
        <f t="shared" si="0"/>
        <v>30.768917399576338</v>
      </c>
      <c r="R24" s="53">
        <f t="shared" si="0"/>
        <v>-835.20216118153257</v>
      </c>
      <c r="S24" s="53">
        <f t="shared" si="0"/>
        <v>-119578.45421439089</v>
      </c>
      <c r="T24" s="53">
        <f t="shared" si="0"/>
        <v>24.134120321433983</v>
      </c>
      <c r="U24" s="53">
        <f t="shared" si="0"/>
        <v>-1040.1756477859665</v>
      </c>
      <c r="V24" s="53">
        <f>B24*6*объемы!C24+объемы!B24*'приложение к приказу (2)'!C24</f>
        <v>1016327.0102073991</v>
      </c>
      <c r="W24" s="52">
        <f>D24*объемы!B24</f>
        <v>1016327.0102073993</v>
      </c>
      <c r="X24" s="53">
        <f t="shared" si="2"/>
        <v>0</v>
      </c>
      <c r="Y24" s="53">
        <f>E24*6*объемы!E24+'приложение к приказу (2)'!F24*объемы!D24</f>
        <v>997275.88332386711</v>
      </c>
      <c r="Z24" s="52">
        <f>G24*объемы!D24</f>
        <v>997275.88332386711</v>
      </c>
      <c r="AA24" s="53">
        <f t="shared" si="3"/>
        <v>0</v>
      </c>
    </row>
    <row r="25" spans="1:27" ht="12.75" x14ac:dyDescent="0.2">
      <c r="A25" s="87" t="s">
        <v>18</v>
      </c>
      <c r="B25" s="76">
        <v>1062859.4898400344</v>
      </c>
      <c r="C25" s="76">
        <v>328.5836179530196</v>
      </c>
      <c r="D25" s="77">
        <v>4547.3182083950023</v>
      </c>
      <c r="E25" s="76">
        <v>1062859.4898400344</v>
      </c>
      <c r="F25" s="76">
        <v>269.06230462231167</v>
      </c>
      <c r="G25" s="77">
        <v>3424.6175218689041</v>
      </c>
      <c r="H25" s="53">
        <f t="shared" si="1"/>
        <v>0</v>
      </c>
      <c r="I25" s="63">
        <v>1164002.507604633</v>
      </c>
      <c r="J25" s="63">
        <v>240.56275246330975</v>
      </c>
      <c r="K25" s="64">
        <v>4180.9603463000039</v>
      </c>
      <c r="L25" s="63">
        <v>1164002.507604633</v>
      </c>
      <c r="M25" s="63">
        <v>231.28680468515662</v>
      </c>
      <c r="N25" s="64">
        <v>4813.5591196898185</v>
      </c>
      <c r="P25" s="53">
        <f t="shared" si="0"/>
        <v>-101143.0177645986</v>
      </c>
      <c r="Q25" s="53">
        <f t="shared" si="0"/>
        <v>88.020865489709848</v>
      </c>
      <c r="R25" s="53">
        <f t="shared" si="0"/>
        <v>366.35786209499838</v>
      </c>
      <c r="S25" s="53">
        <f t="shared" si="0"/>
        <v>-101143.0177645986</v>
      </c>
      <c r="T25" s="53">
        <f t="shared" si="0"/>
        <v>37.775499937155047</v>
      </c>
      <c r="U25" s="53">
        <f t="shared" si="0"/>
        <v>-1388.9415978209145</v>
      </c>
      <c r="V25" s="53">
        <f>B25*6*объемы!C25+объемы!B25*'приложение к приказу (2)'!C25</f>
        <v>2955756.8354567518</v>
      </c>
      <c r="W25" s="52">
        <f>D25*объемы!B25</f>
        <v>2955756.8354567513</v>
      </c>
      <c r="X25" s="53">
        <f t="shared" si="2"/>
        <v>0</v>
      </c>
      <c r="Y25" s="53">
        <f>E25*6*объемы!E25+'приложение к приказу (2)'!F25*объемы!D25</f>
        <v>2975992.6265040776</v>
      </c>
      <c r="Z25" s="52">
        <f>G25*объемы!D25</f>
        <v>2975992.6265040776</v>
      </c>
      <c r="AA25" s="53">
        <f t="shared" si="3"/>
        <v>0</v>
      </c>
    </row>
    <row r="26" spans="1:27" ht="12.75" x14ac:dyDescent="0.2">
      <c r="A26" s="87" t="s">
        <v>19</v>
      </c>
      <c r="B26" s="76">
        <v>801382.48269190034</v>
      </c>
      <c r="C26" s="76">
        <v>362.52562530600858</v>
      </c>
      <c r="D26" s="77">
        <v>4077.0882060238291</v>
      </c>
      <c r="E26" s="76">
        <v>801381.50866795331</v>
      </c>
      <c r="F26" s="76">
        <v>360.02800989912532</v>
      </c>
      <c r="G26" s="77">
        <v>2497.0453663470012</v>
      </c>
      <c r="H26" s="53">
        <f t="shared" si="1"/>
        <v>-0.97402394702658057</v>
      </c>
      <c r="I26" s="63">
        <v>1246462.4642588259</v>
      </c>
      <c r="J26" s="63">
        <v>375.16094517361756</v>
      </c>
      <c r="K26" s="64">
        <v>4967.3910766535018</v>
      </c>
      <c r="L26" s="63">
        <v>1246462.4642588259</v>
      </c>
      <c r="M26" s="63">
        <v>339.88499904345883</v>
      </c>
      <c r="N26" s="64">
        <v>4494.7598799062125</v>
      </c>
      <c r="P26" s="53">
        <f t="shared" si="0"/>
        <v>-445079.98156692553</v>
      </c>
      <c r="Q26" s="53">
        <f t="shared" si="0"/>
        <v>-12.635319867608985</v>
      </c>
      <c r="R26" s="53">
        <f t="shared" si="0"/>
        <v>-890.30287062967273</v>
      </c>
      <c r="S26" s="53">
        <f t="shared" si="0"/>
        <v>-445080.95559087256</v>
      </c>
      <c r="T26" s="53">
        <f t="shared" si="0"/>
        <v>20.143010855666489</v>
      </c>
      <c r="U26" s="53">
        <f t="shared" si="0"/>
        <v>-1997.7145135592114</v>
      </c>
      <c r="V26" s="53">
        <f>B26*6*объемы!C26+объемы!B26*'приложение к приказу (2)'!C26</f>
        <v>949961.55200355232</v>
      </c>
      <c r="W26" s="52">
        <f>D26*объемы!B26</f>
        <v>949961.55200355221</v>
      </c>
      <c r="X26" s="53">
        <f t="shared" si="2"/>
        <v>0</v>
      </c>
      <c r="Y26" s="53">
        <f>E26*6*объемы!E26+'приложение к приказу (2)'!F26*объемы!D26</f>
        <v>1011303.3733705353</v>
      </c>
      <c r="Z26" s="52">
        <f>G26*объемы!D26</f>
        <v>1011303.3733705353</v>
      </c>
      <c r="AA26" s="53">
        <f t="shared" si="3"/>
        <v>0</v>
      </c>
    </row>
    <row r="27" spans="1:27" ht="13.5" customHeight="1" x14ac:dyDescent="0.2">
      <c r="A27" s="87" t="s">
        <v>20</v>
      </c>
      <c r="B27" s="76">
        <v>1076682.5494432265</v>
      </c>
      <c r="C27" s="76">
        <v>234.96663235192693</v>
      </c>
      <c r="D27" s="77">
        <v>6079.814757900871</v>
      </c>
      <c r="E27" s="76">
        <v>1076682.5494432265</v>
      </c>
      <c r="F27" s="76">
        <v>187.3360264060988</v>
      </c>
      <c r="G27" s="77">
        <v>2890.9001373428355</v>
      </c>
      <c r="H27" s="53">
        <f t="shared" si="1"/>
        <v>0</v>
      </c>
      <c r="I27" s="63">
        <v>1079313.0158717558</v>
      </c>
      <c r="J27" s="63">
        <v>435.22199045879501</v>
      </c>
      <c r="K27" s="64">
        <v>10328.924635949888</v>
      </c>
      <c r="L27" s="63">
        <v>1079313.0158717558</v>
      </c>
      <c r="M27" s="63">
        <v>475.03652729278957</v>
      </c>
      <c r="N27" s="64">
        <v>10368.739172783886</v>
      </c>
      <c r="P27" s="53">
        <f t="shared" si="0"/>
        <v>-2630.4664285292383</v>
      </c>
      <c r="Q27" s="53">
        <f t="shared" si="0"/>
        <v>-200.25535810686807</v>
      </c>
      <c r="R27" s="53">
        <f t="shared" si="0"/>
        <v>-4249.1098780490174</v>
      </c>
      <c r="S27" s="53">
        <f t="shared" si="0"/>
        <v>-2630.4664285292383</v>
      </c>
      <c r="T27" s="53">
        <f t="shared" si="0"/>
        <v>-287.70050088669075</v>
      </c>
      <c r="U27" s="53">
        <f t="shared" si="0"/>
        <v>-7477.8390354410503</v>
      </c>
      <c r="V27" s="53">
        <f>B27*6*объемы!C27+объемы!B27*'приложение к приказу (2)'!C27</f>
        <v>638380.54957959149</v>
      </c>
      <c r="W27" s="52">
        <f>D27*объемы!B27</f>
        <v>638380.54957959149</v>
      </c>
      <c r="X27" s="53">
        <f t="shared" si="2"/>
        <v>0</v>
      </c>
      <c r="Y27" s="53">
        <f>E27*6*объемы!E27+'приложение к приказу (2)'!F27*объемы!D27</f>
        <v>656234.33117682359</v>
      </c>
      <c r="Z27" s="52">
        <f>G27*объемы!D27</f>
        <v>656234.3311768237</v>
      </c>
      <c r="AA27" s="53">
        <f t="shared" si="3"/>
        <v>0</v>
      </c>
    </row>
    <row r="28" spans="1:27" ht="12" customHeight="1" x14ac:dyDescent="0.2">
      <c r="A28" s="87" t="s">
        <v>37</v>
      </c>
      <c r="B28" s="76">
        <v>1075875.0795647912</v>
      </c>
      <c r="C28" s="76">
        <v>147.21108058995037</v>
      </c>
      <c r="D28" s="77">
        <v>3868.2827843478753</v>
      </c>
      <c r="E28" s="76">
        <v>1075875.0461301007</v>
      </c>
      <c r="F28" s="76">
        <v>165.01842940765943</v>
      </c>
      <c r="G28" s="77">
        <v>3853.7328732822907</v>
      </c>
      <c r="H28" s="53">
        <f t="shared" si="1"/>
        <v>-3.3434690441936255E-2</v>
      </c>
      <c r="I28" s="63">
        <v>1822780.77609096</v>
      </c>
      <c r="J28" s="63">
        <v>1.1741690661611233</v>
      </c>
      <c r="K28" s="64">
        <v>4470.8281794041477</v>
      </c>
      <c r="L28" s="63">
        <v>1822780.77609096</v>
      </c>
      <c r="M28" s="63">
        <v>1.0572794176974032</v>
      </c>
      <c r="N28" s="64">
        <v>4284.7036565225244</v>
      </c>
      <c r="P28" s="53">
        <f t="shared" si="0"/>
        <v>-746905.69652616885</v>
      </c>
      <c r="Q28" s="53">
        <f t="shared" si="0"/>
        <v>146.03691152378926</v>
      </c>
      <c r="R28" s="53">
        <f t="shared" si="0"/>
        <v>-602.54539505627235</v>
      </c>
      <c r="S28" s="53">
        <f t="shared" si="0"/>
        <v>-746905.72996085929</v>
      </c>
      <c r="T28" s="53">
        <f t="shared" si="0"/>
        <v>163.96114998996202</v>
      </c>
      <c r="U28" s="53">
        <f t="shared" si="0"/>
        <v>-430.97078324023369</v>
      </c>
      <c r="V28" s="53">
        <f>B28*6*объемы!C28+объемы!B28*'приложение к приказу (2)'!C28</f>
        <v>3086889.661909604</v>
      </c>
      <c r="W28" s="52">
        <f>D28*объемы!B28</f>
        <v>3086889.661909604</v>
      </c>
      <c r="X28" s="53">
        <f t="shared" si="2"/>
        <v>0</v>
      </c>
      <c r="Y28" s="53">
        <f>E28*6*объемы!E28+'приложение к приказу (2)'!F28*объемы!D28</f>
        <v>3102254.9629922439</v>
      </c>
      <c r="Z28" s="52">
        <f>G28*объемы!D28</f>
        <v>3102254.9629922435</v>
      </c>
      <c r="AA28" s="53">
        <f t="shared" si="3"/>
        <v>0</v>
      </c>
    </row>
    <row r="29" spans="1:27" ht="12.75" x14ac:dyDescent="0.2">
      <c r="A29" s="86" t="s">
        <v>22</v>
      </c>
      <c r="B29" s="76">
        <v>788854.85158378084</v>
      </c>
      <c r="C29" s="76">
        <v>148.43785403311168</v>
      </c>
      <c r="D29" s="77">
        <v>3393.6622111306838</v>
      </c>
      <c r="E29" s="76">
        <v>788854.85158378084</v>
      </c>
      <c r="F29" s="76">
        <v>150.68306351965808</v>
      </c>
      <c r="G29" s="77">
        <v>2427.0518729900969</v>
      </c>
      <c r="H29" s="53">
        <f t="shared" si="1"/>
        <v>0</v>
      </c>
      <c r="I29" s="63"/>
      <c r="J29" s="63"/>
      <c r="K29" s="64"/>
      <c r="L29" s="63"/>
      <c r="M29" s="63"/>
      <c r="N29" s="64"/>
      <c r="P29" s="53"/>
      <c r="Q29" s="53"/>
      <c r="R29" s="53"/>
      <c r="S29" s="53"/>
      <c r="T29" s="53"/>
      <c r="U29" s="53"/>
      <c r="V29" s="53">
        <f>B29*6*объемы!C29+объемы!B29*'приложение к приказу (2)'!C29</f>
        <v>2623300.8892040187</v>
      </c>
      <c r="W29" s="52">
        <f>D29*объемы!B29</f>
        <v>2623300.8892040187</v>
      </c>
      <c r="X29" s="53">
        <f t="shared" si="2"/>
        <v>0</v>
      </c>
      <c r="Y29" s="53">
        <f>E29*6*объемы!E29+'приложение к приказу (2)'!F29*объемы!D29</f>
        <v>2674611.1640350865</v>
      </c>
      <c r="Z29" s="52">
        <f>G29*объемы!D29</f>
        <v>2674611.1640350861</v>
      </c>
      <c r="AA29" s="53">
        <f t="shared" si="3"/>
        <v>0</v>
      </c>
    </row>
    <row r="30" spans="1:27" ht="12.75" x14ac:dyDescent="0.2">
      <c r="A30" s="86" t="s">
        <v>24</v>
      </c>
      <c r="B30" s="76">
        <v>809327.63068424666</v>
      </c>
      <c r="C30" s="76">
        <v>165.06211223558108</v>
      </c>
      <c r="D30" s="77">
        <v>2559.0396416545291</v>
      </c>
      <c r="E30" s="76">
        <v>809327.63068424666</v>
      </c>
      <c r="F30" s="76">
        <v>157.24156821794477</v>
      </c>
      <c r="G30" s="77">
        <v>2473.3661698509104</v>
      </c>
      <c r="H30" s="53">
        <f t="shared" si="1"/>
        <v>0</v>
      </c>
      <c r="I30" s="63"/>
      <c r="J30" s="63"/>
      <c r="K30" s="64"/>
      <c r="L30" s="63"/>
      <c r="M30" s="63"/>
      <c r="N30" s="64"/>
      <c r="P30" s="53"/>
      <c r="Q30" s="53"/>
      <c r="R30" s="53"/>
      <c r="S30" s="53"/>
      <c r="T30" s="53"/>
      <c r="U30" s="53"/>
      <c r="V30" s="53">
        <f>B30*6*объемы!C30+объемы!B30*'приложение к приказу (2)'!C30</f>
        <v>4567885.7603533342</v>
      </c>
      <c r="W30" s="52">
        <f>D30*объемы!B30</f>
        <v>4567885.7603533342</v>
      </c>
      <c r="X30" s="53">
        <f t="shared" si="2"/>
        <v>0</v>
      </c>
      <c r="Y30" s="53">
        <f>E30*6*объемы!E30+'приложение к приказу (2)'!F30*объемы!D30</f>
        <v>4563360.5833749305</v>
      </c>
      <c r="Z30" s="52">
        <f>G30*объемы!D30</f>
        <v>4563360.5833749305</v>
      </c>
      <c r="AA30" s="53">
        <f t="shared" si="3"/>
        <v>0</v>
      </c>
    </row>
    <row r="31" spans="1:27" ht="12.75" x14ac:dyDescent="0.2">
      <c r="A31" s="101" t="s">
        <v>27</v>
      </c>
      <c r="B31" s="76">
        <v>724445.53385004262</v>
      </c>
      <c r="C31" s="76">
        <v>22.639518567017099</v>
      </c>
      <c r="D31" s="77">
        <v>2365.1104628757043</v>
      </c>
      <c r="E31" s="76">
        <v>724440.6858199354</v>
      </c>
      <c r="F31" s="76">
        <v>22.0271768177018</v>
      </c>
      <c r="G31" s="77">
        <v>2780.1687425335244</v>
      </c>
      <c r="H31" s="53">
        <f t="shared" si="1"/>
        <v>-4.8480301072122529</v>
      </c>
      <c r="I31" s="63"/>
      <c r="J31" s="63"/>
      <c r="K31" s="64"/>
      <c r="L31" s="63"/>
      <c r="M31" s="63"/>
      <c r="N31" s="64"/>
      <c r="P31" s="53"/>
      <c r="Q31" s="53"/>
      <c r="R31" s="53"/>
      <c r="S31" s="53"/>
      <c r="T31" s="53"/>
      <c r="U31" s="53"/>
      <c r="V31" s="53">
        <f>B31*6*объемы!C31+объемы!B31*'приложение к приказу (2)'!C31</f>
        <v>12946614.673781607</v>
      </c>
      <c r="W31" s="52">
        <f>D31*объемы!B31</f>
        <v>12946614.673781605</v>
      </c>
      <c r="X31" s="53">
        <f t="shared" si="2"/>
        <v>0</v>
      </c>
      <c r="Y31" s="53">
        <f>E31*6*объемы!E31+'приложение к приказу (2)'!F31*объемы!D31</f>
        <v>12925004.484038353</v>
      </c>
      <c r="Z31" s="52">
        <f>G31*объемы!D31</f>
        <v>12925004.484038353</v>
      </c>
      <c r="AA31" s="53">
        <f t="shared" si="3"/>
        <v>0</v>
      </c>
    </row>
    <row r="32" spans="1:27" ht="12.75" x14ac:dyDescent="0.2">
      <c r="A32" s="86" t="s">
        <v>34</v>
      </c>
      <c r="B32" s="76">
        <v>403847.40221088013</v>
      </c>
      <c r="C32" s="76">
        <v>165.97891527551329</v>
      </c>
      <c r="D32" s="77">
        <v>1538.3768543812628</v>
      </c>
      <c r="E32" s="76">
        <v>403847.40221088013</v>
      </c>
      <c r="F32" s="76">
        <v>161.16768468735606</v>
      </c>
      <c r="G32" s="77">
        <v>1570.6294397122972</v>
      </c>
      <c r="H32" s="53">
        <f t="shared" si="1"/>
        <v>0</v>
      </c>
      <c r="I32" s="63"/>
      <c r="J32" s="63"/>
      <c r="K32" s="64"/>
      <c r="L32" s="63"/>
      <c r="M32" s="63"/>
      <c r="N32" s="64"/>
      <c r="P32" s="53"/>
      <c r="Q32" s="53"/>
      <c r="R32" s="53"/>
      <c r="S32" s="53"/>
      <c r="T32" s="53"/>
      <c r="U32" s="53"/>
      <c r="V32" s="53">
        <f>B32*6*объемы!C32+объемы!B32*'приложение к приказу (2)'!C32</f>
        <v>8365693.3341253065</v>
      </c>
      <c r="W32" s="52">
        <f>D32*объемы!B32</f>
        <v>8365693.3341253074</v>
      </c>
      <c r="X32" s="53">
        <f t="shared" si="2"/>
        <v>0</v>
      </c>
      <c r="Y32" s="53">
        <f>E32*6*объемы!E32+'приложение к приказу (2)'!F32*объемы!D32</f>
        <v>8316482.8832766153</v>
      </c>
      <c r="Z32" s="52">
        <f>G32*объемы!D32</f>
        <v>8316482.8832766153</v>
      </c>
      <c r="AA32" s="53">
        <f t="shared" si="3"/>
        <v>0</v>
      </c>
    </row>
    <row r="33" spans="1:27" ht="12.75" x14ac:dyDescent="0.2">
      <c r="A33" s="86" t="s">
        <v>38</v>
      </c>
      <c r="B33" s="76">
        <v>531279.53159463487</v>
      </c>
      <c r="C33" s="76">
        <v>122.84119355384023</v>
      </c>
      <c r="D33" s="77">
        <v>2150.3390526429052</v>
      </c>
      <c r="E33" s="76">
        <v>531279.53159463487</v>
      </c>
      <c r="F33" s="76">
        <v>117.24583136322333</v>
      </c>
      <c r="G33" s="77">
        <v>1824.9300400602635</v>
      </c>
      <c r="H33" s="53">
        <f t="shared" si="1"/>
        <v>0</v>
      </c>
      <c r="I33" s="63"/>
      <c r="J33" s="63"/>
      <c r="K33" s="64"/>
      <c r="L33" s="63"/>
      <c r="M33" s="63"/>
      <c r="N33" s="64"/>
      <c r="P33" s="53"/>
      <c r="Q33" s="53"/>
      <c r="R33" s="53"/>
      <c r="S33" s="53"/>
      <c r="T33" s="53"/>
      <c r="U33" s="53"/>
      <c r="V33" s="53">
        <f>B33*6*объемы!C33+объемы!B33*'приложение к приказу (2)'!C33</f>
        <v>608545.95189794234</v>
      </c>
      <c r="W33" s="52">
        <f>D33*объемы!B33</f>
        <v>608545.95189794234</v>
      </c>
      <c r="X33" s="53">
        <f t="shared" si="2"/>
        <v>0</v>
      </c>
      <c r="Y33" s="53">
        <f>E33*6*объемы!E33+'приложение к приказу (2)'!F33*объемы!D33</f>
        <v>613176.49346024857</v>
      </c>
      <c r="Z33" s="52">
        <f>G33*объемы!D33</f>
        <v>613176.49346024857</v>
      </c>
      <c r="AA33" s="53">
        <f t="shared" si="3"/>
        <v>0</v>
      </c>
    </row>
    <row r="34" spans="1:27" ht="12.75" x14ac:dyDescent="0.2">
      <c r="A34" s="86" t="s">
        <v>35</v>
      </c>
      <c r="B34" s="76">
        <v>552720.95496218139</v>
      </c>
      <c r="C34" s="76">
        <v>105.01096003890288</v>
      </c>
      <c r="D34" s="77">
        <v>2155.3879421473935</v>
      </c>
      <c r="E34" s="76">
        <v>552720.95391145407</v>
      </c>
      <c r="F34" s="76">
        <v>92.879584908508392</v>
      </c>
      <c r="G34" s="77">
        <v>1857.823669924888</v>
      </c>
      <c r="H34" s="53">
        <f t="shared" si="1"/>
        <v>-1.0507273254916072E-3</v>
      </c>
      <c r="I34" s="63"/>
      <c r="J34" s="63"/>
      <c r="K34" s="64"/>
      <c r="L34" s="63"/>
      <c r="M34" s="63"/>
      <c r="N34" s="64"/>
      <c r="P34" s="53"/>
      <c r="Q34" s="53"/>
      <c r="R34" s="53"/>
      <c r="S34" s="53"/>
      <c r="T34" s="53"/>
      <c r="U34" s="53"/>
      <c r="V34" s="53">
        <f>B34*6*объемы!C34+объемы!B34*'приложение к приказу (2)'!C34</f>
        <v>14607064.083932886</v>
      </c>
      <c r="W34" s="52">
        <f>D34*объемы!B34</f>
        <v>14607064.083932886</v>
      </c>
      <c r="X34" s="53">
        <f t="shared" si="2"/>
        <v>0</v>
      </c>
      <c r="Y34" s="53">
        <f>E34*6*объемы!E34+'приложение к приказу (2)'!F34*объемы!D34</f>
        <v>14626645.753318643</v>
      </c>
      <c r="Z34" s="52">
        <f>G34*объемы!D34</f>
        <v>14626645.753318643</v>
      </c>
      <c r="AA34" s="53">
        <f t="shared" si="3"/>
        <v>0</v>
      </c>
    </row>
    <row r="35" spans="1:27" ht="12.75" x14ac:dyDescent="0.2">
      <c r="A35" s="86" t="s">
        <v>30</v>
      </c>
      <c r="B35" s="76">
        <v>689156.46185506659</v>
      </c>
      <c r="C35" s="76">
        <v>269.32432279309063</v>
      </c>
      <c r="D35" s="77">
        <v>1719.2017071409045</v>
      </c>
      <c r="E35" s="76">
        <v>681237.07764902327</v>
      </c>
      <c r="F35" s="76">
        <v>222.22037360329969</v>
      </c>
      <c r="G35" s="77">
        <v>1770.2609287853481</v>
      </c>
      <c r="H35" s="53">
        <f t="shared" si="1"/>
        <v>-7919.3842060433235</v>
      </c>
      <c r="I35" s="63"/>
      <c r="J35" s="63"/>
      <c r="K35" s="64"/>
      <c r="L35" s="63"/>
      <c r="M35" s="63"/>
      <c r="N35" s="64"/>
      <c r="P35" s="53"/>
      <c r="Q35" s="53"/>
      <c r="R35" s="53"/>
      <c r="S35" s="53"/>
      <c r="T35" s="53"/>
      <c r="U35" s="53"/>
      <c r="V35" s="53">
        <f>B35*6*объемы!C35+объемы!B35*'приложение к приказу (2)'!C35</f>
        <v>2549576.1316899611</v>
      </c>
      <c r="W35" s="52">
        <f>D35*объемы!B35</f>
        <v>2549576.1316899615</v>
      </c>
      <c r="X35" s="53">
        <f t="shared" si="2"/>
        <v>0</v>
      </c>
      <c r="Y35" s="53">
        <f>E35*6*объемы!E35+'приложение к приказу (2)'!F35*объемы!D35</f>
        <v>2430568.2552222828</v>
      </c>
      <c r="Z35" s="52">
        <f>G35*объемы!D35</f>
        <v>2430568.2552222828</v>
      </c>
      <c r="AA35" s="53">
        <f t="shared" si="3"/>
        <v>0</v>
      </c>
    </row>
    <row r="36" spans="1:27" ht="12.75" x14ac:dyDescent="0.2">
      <c r="A36" s="86" t="s">
        <v>26</v>
      </c>
      <c r="B36" s="76">
        <v>404350.22005685209</v>
      </c>
      <c r="C36" s="76">
        <v>181.97843004213132</v>
      </c>
      <c r="D36" s="77">
        <v>1590.9664926721789</v>
      </c>
      <c r="E36" s="76">
        <v>404336.81288441201</v>
      </c>
      <c r="F36" s="76">
        <v>165.20956695060249</v>
      </c>
      <c r="G36" s="77">
        <v>1531.9818921936853</v>
      </c>
      <c r="H36" s="53">
        <f t="shared" si="1"/>
        <v>-13.40717244008556</v>
      </c>
      <c r="I36" s="63"/>
      <c r="J36" s="63"/>
      <c r="K36" s="64"/>
      <c r="L36" s="63"/>
      <c r="M36" s="63"/>
      <c r="N36" s="64"/>
      <c r="P36" s="53"/>
      <c r="Q36" s="53"/>
      <c r="R36" s="53"/>
      <c r="S36" s="53"/>
      <c r="T36" s="53"/>
      <c r="U36" s="53"/>
      <c r="V36" s="53">
        <f>B36*6*объемы!C36+объемы!B36*'приложение к приказу (2)'!C36</f>
        <v>876622.53746237035</v>
      </c>
      <c r="W36" s="52">
        <f>D36*объемы!B36</f>
        <v>876622.53746237035</v>
      </c>
      <c r="X36" s="53">
        <f t="shared" si="2"/>
        <v>0</v>
      </c>
      <c r="Y36" s="53">
        <f>E36*6*объемы!E36+'приложение к приказу (2)'!F36*объемы!D36</f>
        <v>870165.71476601332</v>
      </c>
      <c r="Z36" s="52">
        <f>G36*объемы!D36</f>
        <v>870165.71476601332</v>
      </c>
      <c r="AA36" s="53">
        <f t="shared" si="3"/>
        <v>0</v>
      </c>
    </row>
    <row r="37" spans="1:27" ht="12.75" x14ac:dyDescent="0.2">
      <c r="A37" s="86" t="s">
        <v>48</v>
      </c>
      <c r="B37" s="76">
        <v>271949.69026733132</v>
      </c>
      <c r="C37" s="76">
        <v>72.993271265648076</v>
      </c>
      <c r="D37" s="77">
        <v>1047.3209488913246</v>
      </c>
      <c r="E37" s="76">
        <v>271949.6685167299</v>
      </c>
      <c r="F37" s="76">
        <v>69.455260562400852</v>
      </c>
      <c r="G37" s="77">
        <v>966.57074604776165</v>
      </c>
      <c r="H37" s="53">
        <f t="shared" si="1"/>
        <v>-2.1750601415988058E-2</v>
      </c>
      <c r="I37" s="63"/>
      <c r="J37" s="63"/>
      <c r="K37" s="64"/>
      <c r="L37" s="63"/>
      <c r="M37" s="63"/>
      <c r="N37" s="64"/>
      <c r="P37" s="53"/>
      <c r="Q37" s="53"/>
      <c r="R37" s="53"/>
      <c r="S37" s="53"/>
      <c r="T37" s="53"/>
      <c r="U37" s="53"/>
      <c r="V37" s="53">
        <f>B37*6*объемы!C37+объемы!B37*'приложение к приказу (2)'!C37</f>
        <v>5682763.4686843269</v>
      </c>
      <c r="W37" s="52">
        <f>D37*объемы!B37</f>
        <v>5682763.4686843278</v>
      </c>
      <c r="X37" s="53">
        <f t="shared" si="2"/>
        <v>0</v>
      </c>
      <c r="Y37" s="53">
        <f>E37*6*объемы!E37+'приложение к приказу (2)'!F37*объемы!D37</f>
        <v>5696001.4064594572</v>
      </c>
      <c r="Z37" s="52">
        <f>G37*объемы!D37</f>
        <v>5696001.4064594572</v>
      </c>
      <c r="AA37" s="53">
        <f t="shared" si="3"/>
        <v>0</v>
      </c>
    </row>
    <row r="38" spans="1:27" ht="12.75" x14ac:dyDescent="0.2">
      <c r="A38" s="86" t="s">
        <v>49</v>
      </c>
      <c r="B38" s="76">
        <v>202351.57796485207</v>
      </c>
      <c r="C38" s="76">
        <v>228.86136865896998</v>
      </c>
      <c r="D38" s="77">
        <v>925.85577358177466</v>
      </c>
      <c r="E38" s="76">
        <v>202351.57796485207</v>
      </c>
      <c r="F38" s="76">
        <v>231.20506190180626</v>
      </c>
      <c r="G38" s="77">
        <v>920.25355787133992</v>
      </c>
      <c r="H38" s="53">
        <f t="shared" si="1"/>
        <v>0</v>
      </c>
      <c r="I38" s="63"/>
      <c r="J38" s="63"/>
      <c r="K38" s="64"/>
      <c r="L38" s="63"/>
      <c r="M38" s="63"/>
      <c r="N38" s="64"/>
      <c r="P38" s="53"/>
      <c r="Q38" s="53"/>
      <c r="R38" s="53"/>
      <c r="S38" s="53"/>
      <c r="T38" s="53"/>
      <c r="U38" s="53"/>
      <c r="V38" s="53">
        <f>B38*6*объемы!C38+объемы!B38*'приложение к приказу (2)'!C38</f>
        <v>3693238.6808176986</v>
      </c>
      <c r="W38" s="52">
        <f>D38*объемы!B38</f>
        <v>3693238.6808176986</v>
      </c>
      <c r="X38" s="53">
        <f t="shared" si="2"/>
        <v>0</v>
      </c>
      <c r="Y38" s="53">
        <f>E38*6*объемы!E38+'приложение к приказу (2)'!F38*объемы!D38</f>
        <v>3713223.1060108556</v>
      </c>
      <c r="Z38" s="52">
        <f>G38*объемы!D38</f>
        <v>3713223.1060108556</v>
      </c>
      <c r="AA38" s="53">
        <f t="shared" si="3"/>
        <v>0</v>
      </c>
    </row>
    <row r="39" spans="1:27" ht="12.75" x14ac:dyDescent="0.2">
      <c r="A39" s="86" t="s">
        <v>50</v>
      </c>
      <c r="B39" s="76">
        <v>413862.65852922515</v>
      </c>
      <c r="C39" s="76">
        <v>145.485414835954</v>
      </c>
      <c r="D39" s="77">
        <v>1606.3742486133835</v>
      </c>
      <c r="E39" s="76">
        <v>413862.65852922515</v>
      </c>
      <c r="F39" s="76">
        <v>143.39507550703877</v>
      </c>
      <c r="G39" s="77">
        <v>1522.7615103553671</v>
      </c>
      <c r="H39" s="53">
        <f t="shared" si="1"/>
        <v>0</v>
      </c>
      <c r="I39" s="63"/>
      <c r="J39" s="63"/>
      <c r="K39" s="64"/>
      <c r="L39" s="63"/>
      <c r="M39" s="63"/>
      <c r="N39" s="64"/>
      <c r="P39" s="53"/>
      <c r="Q39" s="53"/>
      <c r="R39" s="53"/>
      <c r="S39" s="53"/>
      <c r="T39" s="53"/>
      <c r="U39" s="53"/>
      <c r="V39" s="53">
        <f>B39*6*объемы!C39+объемы!B39*'приложение к приказу (2)'!C39</f>
        <v>11904839.556473786</v>
      </c>
      <c r="W39" s="52">
        <f>D39*объемы!B39</f>
        <v>11904839.556473786</v>
      </c>
      <c r="X39" s="53">
        <f t="shared" si="2"/>
        <v>0</v>
      </c>
      <c r="Y39" s="53">
        <f>E39*6*объемы!E39+'приложение к приказу (2)'!F39*объемы!D39</f>
        <v>11952155.094779279</v>
      </c>
      <c r="Z39" s="52">
        <f>G39*объемы!D39</f>
        <v>11952155.094779277</v>
      </c>
      <c r="AA39" s="53">
        <f t="shared" si="3"/>
        <v>0</v>
      </c>
    </row>
    <row r="40" spans="1:27" ht="25.5" x14ac:dyDescent="0.2">
      <c r="A40" s="86" t="s">
        <v>51</v>
      </c>
      <c r="B40" s="76">
        <v>290934.92212663754</v>
      </c>
      <c r="C40" s="76">
        <v>493.4887478758227</v>
      </c>
      <c r="D40" s="77">
        <v>1520.3178847933668</v>
      </c>
      <c r="E40" s="76">
        <v>290934.92212663754</v>
      </c>
      <c r="F40" s="76">
        <v>435.18967233729421</v>
      </c>
      <c r="G40" s="77">
        <v>1387.537092565841</v>
      </c>
      <c r="H40" s="53">
        <f t="shared" si="1"/>
        <v>0</v>
      </c>
      <c r="I40" s="63"/>
      <c r="J40" s="63"/>
      <c r="K40" s="64"/>
      <c r="L40" s="63"/>
      <c r="M40" s="63"/>
      <c r="N40" s="64"/>
      <c r="P40" s="53"/>
      <c r="Q40" s="53"/>
      <c r="R40" s="53"/>
      <c r="S40" s="53"/>
      <c r="T40" s="53"/>
      <c r="U40" s="53"/>
      <c r="V40" s="53">
        <f>B40*6*объемы!C40+объемы!B40*'приложение к приказу (2)'!C40</f>
        <v>2274395.5556508768</v>
      </c>
      <c r="W40" s="52">
        <f>D40*объемы!B40</f>
        <v>2274395.5556508773</v>
      </c>
      <c r="X40" s="53">
        <f t="shared" si="2"/>
        <v>0</v>
      </c>
      <c r="Y40" s="53">
        <f>E40*6*объемы!E40+'приложение к приказу (2)'!F40*объемы!D40</f>
        <v>2238097.3303087018</v>
      </c>
      <c r="Z40" s="52">
        <f>G40*объемы!D40</f>
        <v>2238097.3303087014</v>
      </c>
      <c r="AA40" s="53">
        <f t="shared" si="3"/>
        <v>0</v>
      </c>
    </row>
    <row r="41" spans="1:27" ht="12.75" x14ac:dyDescent="0.2">
      <c r="A41" s="86" t="s">
        <v>52</v>
      </c>
      <c r="B41" s="76">
        <v>1170552.0462096981</v>
      </c>
      <c r="C41" s="76">
        <v>353.48144094525378</v>
      </c>
      <c r="D41" s="77">
        <v>4149.8664556794092</v>
      </c>
      <c r="E41" s="76">
        <v>1170552.0462096981</v>
      </c>
      <c r="F41" s="76">
        <v>393.90811184905965</v>
      </c>
      <c r="G41" s="77">
        <v>4738.2249843798973</v>
      </c>
      <c r="H41" s="53">
        <f t="shared" si="1"/>
        <v>0</v>
      </c>
      <c r="I41" s="63"/>
      <c r="J41" s="63"/>
      <c r="K41" s="64"/>
      <c r="L41" s="63"/>
      <c r="M41" s="63"/>
      <c r="N41" s="64"/>
      <c r="P41" s="53"/>
      <c r="Q41" s="53"/>
      <c r="R41" s="53"/>
      <c r="S41" s="53"/>
      <c r="T41" s="53"/>
      <c r="U41" s="53"/>
      <c r="V41" s="53">
        <f>B41*6*объемы!C41+объемы!B41*'приложение к приказу (2)'!C41</f>
        <v>921270.35316082882</v>
      </c>
      <c r="W41" s="52">
        <f>D41*объемы!B41</f>
        <v>921270.35316082882</v>
      </c>
      <c r="X41" s="53">
        <f t="shared" si="2"/>
        <v>0</v>
      </c>
      <c r="Y41" s="53">
        <f>E41*6*объемы!E41+'приложение к приказу (2)'!F41*объемы!D41</f>
        <v>919215.64696970012</v>
      </c>
      <c r="Z41" s="52">
        <f>G41*объемы!D41</f>
        <v>919215.64696970012</v>
      </c>
      <c r="AA41" s="53">
        <f t="shared" si="3"/>
        <v>0</v>
      </c>
    </row>
    <row r="42" spans="1:27" ht="12.75" x14ac:dyDescent="0.2">
      <c r="A42" s="86" t="s">
        <v>53</v>
      </c>
      <c r="B42" s="76">
        <v>1000047.7609207677</v>
      </c>
      <c r="C42" s="76">
        <v>154.15941377152808</v>
      </c>
      <c r="D42" s="77">
        <v>3623.7128700272524</v>
      </c>
      <c r="E42" s="76">
        <v>1000047.7608058164</v>
      </c>
      <c r="F42" s="76">
        <v>152.3203522012823</v>
      </c>
      <c r="G42" s="77">
        <v>3480.3748906088931</v>
      </c>
      <c r="H42" s="53">
        <f t="shared" si="1"/>
        <v>-1.1495128273963928E-4</v>
      </c>
      <c r="I42" s="63"/>
      <c r="J42" s="63"/>
      <c r="K42" s="64"/>
      <c r="L42" s="63"/>
      <c r="M42" s="63"/>
      <c r="N42" s="64"/>
      <c r="P42" s="53"/>
      <c r="Q42" s="53"/>
      <c r="R42" s="53"/>
      <c r="S42" s="53"/>
      <c r="T42" s="53"/>
      <c r="U42" s="53"/>
      <c r="V42" s="53">
        <f>B42*6*объемы!C42+объемы!B42*'приложение к приказу (2)'!C42</f>
        <v>2130743.1675760248</v>
      </c>
      <c r="W42" s="52">
        <f>D42*объемы!B42</f>
        <v>2130743.1675760248</v>
      </c>
      <c r="X42" s="53">
        <f t="shared" si="2"/>
        <v>0</v>
      </c>
      <c r="Y42" s="53">
        <f>E42*6*объемы!E42+'приложение к приказу (2)'!F42*объемы!D42</f>
        <v>2133469.8079432514</v>
      </c>
      <c r="Z42" s="52">
        <f>G42*объемы!D42</f>
        <v>2133469.8079432514</v>
      </c>
      <c r="AA42" s="53">
        <f t="shared" si="3"/>
        <v>0</v>
      </c>
    </row>
    <row r="43" spans="1:27" ht="12.75" x14ac:dyDescent="0.2">
      <c r="A43" s="86" t="s">
        <v>59</v>
      </c>
      <c r="B43" s="76">
        <v>642370.87000691041</v>
      </c>
      <c r="C43" s="76">
        <v>381.05641279128918</v>
      </c>
      <c r="D43" s="77">
        <v>2669.2791779364989</v>
      </c>
      <c r="E43" s="76">
        <v>642265.86543122667</v>
      </c>
      <c r="F43" s="76">
        <v>398.62938574355292</v>
      </c>
      <c r="G43" s="77">
        <v>2474.6402639050934</v>
      </c>
      <c r="H43" s="53"/>
      <c r="I43" s="63"/>
      <c r="J43" s="63"/>
      <c r="K43" s="64"/>
      <c r="L43" s="63"/>
      <c r="M43" s="63"/>
      <c r="N43" s="64"/>
      <c r="P43" s="53"/>
      <c r="Q43" s="53"/>
      <c r="R43" s="53"/>
      <c r="S43" s="53"/>
      <c r="T43" s="53"/>
      <c r="U43" s="53"/>
      <c r="V43" s="53">
        <f>B43*6*объемы!C43+объемы!B43*'приложение к приказу (2)'!C43</f>
        <v>1438741.4769077727</v>
      </c>
      <c r="W43" s="52">
        <f>D43*объемы!B43</f>
        <v>1438741.4769077729</v>
      </c>
      <c r="X43" s="53">
        <f t="shared" si="2"/>
        <v>0</v>
      </c>
      <c r="Y43" s="53">
        <f>E43*6*объемы!E43+'приложение к приказу (2)'!F43*объемы!D43</f>
        <v>1469936.3167596254</v>
      </c>
      <c r="Z43" s="52">
        <f>G43*объемы!D43</f>
        <v>1469936.3167596254</v>
      </c>
      <c r="AA43" s="53">
        <f t="shared" si="3"/>
        <v>0</v>
      </c>
    </row>
    <row r="44" spans="1:27" ht="12.75" x14ac:dyDescent="0.2">
      <c r="A44" s="86" t="s">
        <v>60</v>
      </c>
      <c r="B44" s="76">
        <v>816636.24450204219</v>
      </c>
      <c r="C44" s="76">
        <v>31.493394558563114</v>
      </c>
      <c r="D44" s="77">
        <v>3405.1382079112614</v>
      </c>
      <c r="E44" s="76">
        <v>816636.24450204207</v>
      </c>
      <c r="F44" s="76">
        <v>26.740728290391477</v>
      </c>
      <c r="G44" s="77">
        <v>2414.1227887836003</v>
      </c>
      <c r="H44" s="53"/>
      <c r="I44" s="63"/>
      <c r="J44" s="63"/>
      <c r="K44" s="64"/>
      <c r="L44" s="63"/>
      <c r="M44" s="63"/>
      <c r="N44" s="64"/>
      <c r="P44" s="53"/>
      <c r="Q44" s="53"/>
      <c r="R44" s="53"/>
      <c r="S44" s="53"/>
      <c r="T44" s="53"/>
      <c r="U44" s="53"/>
      <c r="V44" s="53">
        <f>B44*6*объемы!C44+объемы!B44*'приложение к приказу (2)'!C44</f>
        <v>1038567.1534129347</v>
      </c>
      <c r="W44" s="52">
        <f>D44*объемы!B44</f>
        <v>1038567.1534129347</v>
      </c>
      <c r="X44" s="53">
        <f t="shared" si="2"/>
        <v>0</v>
      </c>
      <c r="Y44" s="53">
        <f>E44*6*объемы!E44+'приложение к приказу (2)'!F44*объемы!D44</f>
        <v>1040486.9219657318</v>
      </c>
      <c r="Z44" s="52">
        <f>G44*объемы!D44</f>
        <v>1040486.9219657318</v>
      </c>
      <c r="AA44" s="53">
        <f t="shared" si="3"/>
        <v>0</v>
      </c>
    </row>
    <row r="45" spans="1:27" ht="12.75" x14ac:dyDescent="0.2">
      <c r="A45" s="86" t="s">
        <v>61</v>
      </c>
      <c r="B45" s="76">
        <v>179789.23054708709</v>
      </c>
      <c r="C45" s="76">
        <v>28.888905277991224</v>
      </c>
      <c r="D45" s="77">
        <v>579.09396939427006</v>
      </c>
      <c r="E45" s="76">
        <v>179789.23054708709</v>
      </c>
      <c r="F45" s="76">
        <v>30.761494351254747</v>
      </c>
      <c r="G45" s="77">
        <v>747.02442490101851</v>
      </c>
      <c r="H45" s="53"/>
      <c r="I45" s="63"/>
      <c r="J45" s="63"/>
      <c r="K45" s="64"/>
      <c r="L45" s="63"/>
      <c r="M45" s="63"/>
      <c r="N45" s="64"/>
      <c r="P45" s="53"/>
      <c r="Q45" s="53"/>
      <c r="R45" s="53"/>
      <c r="S45" s="53"/>
      <c r="T45" s="53"/>
      <c r="U45" s="53"/>
      <c r="V45" s="53">
        <f>B45*6*объемы!C45+объемы!B45*'приложение к приказу (2)'!C45</f>
        <v>374673.79819809279</v>
      </c>
      <c r="W45" s="52">
        <f>D45*объемы!B45</f>
        <v>374673.79819809273</v>
      </c>
      <c r="X45" s="53">
        <f t="shared" si="2"/>
        <v>0</v>
      </c>
      <c r="Y45" s="53">
        <f>E45*6*объемы!E45+'приложение к приказу (2)'!F45*объемы!D45</f>
        <v>371271.13917580608</v>
      </c>
      <c r="Z45" s="52">
        <f>G45*объемы!D45</f>
        <v>371271.13917580608</v>
      </c>
      <c r="AA45" s="53">
        <f t="shared" si="3"/>
        <v>0</v>
      </c>
    </row>
    <row r="46" spans="1:27" ht="13.5" customHeight="1" x14ac:dyDescent="0.2">
      <c r="A46" s="86" t="s">
        <v>62</v>
      </c>
      <c r="B46" s="76">
        <v>242225.78115021347</v>
      </c>
      <c r="C46" s="76">
        <v>157.74170236797573</v>
      </c>
      <c r="D46" s="77">
        <v>968.2450800898514</v>
      </c>
      <c r="E46" s="76">
        <v>242225.78115021347</v>
      </c>
      <c r="F46" s="76">
        <v>146.25899776001532</v>
      </c>
      <c r="G46" s="77">
        <v>994.33967037227376</v>
      </c>
      <c r="H46" s="53"/>
      <c r="I46" s="63"/>
      <c r="J46" s="63"/>
      <c r="K46" s="64"/>
      <c r="L46" s="63"/>
      <c r="M46" s="63"/>
      <c r="N46" s="64"/>
      <c r="P46" s="53"/>
      <c r="Q46" s="53"/>
      <c r="R46" s="53"/>
      <c r="S46" s="53"/>
      <c r="T46" s="53"/>
      <c r="U46" s="53"/>
      <c r="V46" s="53">
        <f>B46*6*объемы!C46+объемы!B46*'приложение к приказу (2)'!C46</f>
        <v>1267432.8098376151</v>
      </c>
      <c r="W46" s="52">
        <f>D46*объемы!B46</f>
        <v>1267432.8098376154</v>
      </c>
      <c r="X46" s="53">
        <f t="shared" si="2"/>
        <v>0</v>
      </c>
      <c r="Y46" s="53">
        <f>E46*6*объемы!E46+'приложение к приказу (2)'!F46*объемы!D46</f>
        <v>1243918.9276357139</v>
      </c>
      <c r="Z46" s="52">
        <f>G46*объемы!D46</f>
        <v>1243918.9276357139</v>
      </c>
      <c r="AA46" s="53">
        <f t="shared" si="3"/>
        <v>0</v>
      </c>
    </row>
    <row r="47" spans="1:27" ht="12.75" x14ac:dyDescent="0.2">
      <c r="A47" s="86" t="s">
        <v>72</v>
      </c>
      <c r="B47" s="76">
        <v>650846.79644953052</v>
      </c>
      <c r="C47" s="76">
        <v>270.88623670030501</v>
      </c>
      <c r="D47" s="77">
        <v>2408.7041812425587</v>
      </c>
      <c r="E47" s="76">
        <v>650846.79644953052</v>
      </c>
      <c r="F47" s="76">
        <v>253.03583633452075</v>
      </c>
      <c r="G47" s="77">
        <v>2430.590173898006</v>
      </c>
      <c r="H47" s="53"/>
      <c r="I47" s="63"/>
      <c r="J47" s="63"/>
      <c r="K47" s="64"/>
      <c r="L47" s="63"/>
      <c r="M47" s="63"/>
      <c r="N47" s="64"/>
      <c r="P47" s="53"/>
      <c r="Q47" s="53"/>
      <c r="R47" s="53"/>
      <c r="S47" s="53"/>
      <c r="T47" s="53"/>
      <c r="U47" s="53"/>
      <c r="V47" s="53">
        <f>B47*6*объемы!C47+объемы!B47*'приложение к приказу (2)'!C47</f>
        <v>659984.94566046109</v>
      </c>
      <c r="W47" s="52">
        <f>D47*объемы!B47</f>
        <v>659984.94566046109</v>
      </c>
      <c r="X47" s="53">
        <f t="shared" si="2"/>
        <v>0</v>
      </c>
      <c r="Y47" s="53">
        <f>E47*6*объемы!E47+'приложение к приказу (2)'!F47*объемы!D47</f>
        <v>653828.75677856361</v>
      </c>
      <c r="Z47" s="52">
        <f>G47*объемы!D47</f>
        <v>653828.75677856361</v>
      </c>
      <c r="AA47" s="53">
        <f t="shared" si="3"/>
        <v>0</v>
      </c>
    </row>
    <row r="48" spans="1:27" ht="12.75" x14ac:dyDescent="0.2">
      <c r="A48" s="86" t="s">
        <v>73</v>
      </c>
      <c r="B48" s="76">
        <v>476820.91771189007</v>
      </c>
      <c r="C48" s="76">
        <v>203.46134389224875</v>
      </c>
      <c r="D48" s="77">
        <v>1680.9346100417674</v>
      </c>
      <c r="E48" s="76">
        <v>476820.91771189007</v>
      </c>
      <c r="F48" s="76">
        <v>239.01089378406763</v>
      </c>
      <c r="G48" s="77">
        <v>1921.908250414268</v>
      </c>
      <c r="H48" s="53"/>
      <c r="I48" s="63"/>
      <c r="J48" s="63"/>
      <c r="K48" s="64"/>
      <c r="L48" s="63"/>
      <c r="M48" s="63"/>
      <c r="N48" s="64"/>
      <c r="P48" s="53"/>
      <c r="Q48" s="53"/>
      <c r="R48" s="53"/>
      <c r="S48" s="53"/>
      <c r="T48" s="53"/>
      <c r="U48" s="53"/>
      <c r="V48" s="53">
        <f>B48*6*объемы!C48+объемы!B48*'приложение к приказу (2)'!C48</f>
        <v>358039.07193889644</v>
      </c>
      <c r="W48" s="52">
        <f>D48*объемы!B48</f>
        <v>358039.07193889644</v>
      </c>
      <c r="X48" s="53">
        <f t="shared" si="2"/>
        <v>0</v>
      </c>
      <c r="Y48" s="53">
        <f>E48*6*объемы!E48+'приложение к приказу (2)'!F48*объемы!D48</f>
        <v>359396.84282746806</v>
      </c>
      <c r="Z48" s="52">
        <f>G48*объемы!D48</f>
        <v>359396.84282746806</v>
      </c>
      <c r="AA48" s="53">
        <f t="shared" si="3"/>
        <v>0</v>
      </c>
    </row>
    <row r="49" spans="1:27" ht="12.75" x14ac:dyDescent="0.2">
      <c r="A49" s="86" t="s">
        <v>75</v>
      </c>
      <c r="B49" s="76">
        <v>994540.34589226288</v>
      </c>
      <c r="C49" s="76">
        <v>152.28576440469089</v>
      </c>
      <c r="D49" s="77">
        <v>3562.1383788924495</v>
      </c>
      <c r="E49" s="76">
        <v>994540.34589226276</v>
      </c>
      <c r="F49" s="76">
        <v>157.42339685297878</v>
      </c>
      <c r="G49" s="77">
        <v>3600.0630557108102</v>
      </c>
      <c r="H49" s="53"/>
      <c r="I49" s="63"/>
      <c r="J49" s="63"/>
      <c r="K49" s="64"/>
      <c r="L49" s="63"/>
      <c r="M49" s="63"/>
      <c r="N49" s="64"/>
      <c r="P49" s="53"/>
      <c r="Q49" s="53"/>
      <c r="R49" s="53"/>
      <c r="S49" s="53"/>
      <c r="T49" s="53"/>
      <c r="U49" s="53"/>
      <c r="V49" s="53">
        <f>B49*6*объемы!C49+объемы!B49*'приложение к приказу (2)'!C49</f>
        <v>374024.52978370723</v>
      </c>
      <c r="W49" s="52">
        <f>D49*объемы!B49</f>
        <v>374024.52978370717</v>
      </c>
      <c r="X49" s="53">
        <f t="shared" si="2"/>
        <v>0</v>
      </c>
      <c r="Y49" s="53">
        <f>E49*6*объемы!E49+'приложение к приказу (2)'!F49*объемы!D49</f>
        <v>374406.55779392441</v>
      </c>
      <c r="Z49" s="52">
        <f>G49*объемы!D49</f>
        <v>374406.55779392441</v>
      </c>
      <c r="AA49" s="53">
        <f t="shared" si="3"/>
        <v>0</v>
      </c>
    </row>
    <row r="50" spans="1:27" ht="12.75" x14ac:dyDescent="0.2">
      <c r="A50" s="86" t="s">
        <v>74</v>
      </c>
      <c r="B50" s="76">
        <v>141085.10617510765</v>
      </c>
      <c r="C50" s="76">
        <v>265.83050626322</v>
      </c>
      <c r="D50" s="77">
        <v>743.11136662067111</v>
      </c>
      <c r="E50" s="76">
        <v>141085.10397488749</v>
      </c>
      <c r="F50" s="76">
        <v>262.45050647900553</v>
      </c>
      <c r="G50" s="77">
        <v>749.26172786200391</v>
      </c>
      <c r="H50" s="53"/>
      <c r="I50" s="63"/>
      <c r="J50" s="63"/>
      <c r="K50" s="64"/>
      <c r="L50" s="63"/>
      <c r="M50" s="63"/>
      <c r="N50" s="64"/>
      <c r="P50" s="53"/>
      <c r="Q50" s="53"/>
      <c r="R50" s="53"/>
      <c r="S50" s="53"/>
      <c r="T50" s="53"/>
      <c r="U50" s="53"/>
      <c r="V50" s="53">
        <f>B50*6*объемы!C50+объемы!B50*'приложение к приказу (2)'!C50</f>
        <v>3795812.860698388</v>
      </c>
      <c r="W50" s="52">
        <f>D50*объемы!B50</f>
        <v>3795812.860698388</v>
      </c>
      <c r="X50" s="53">
        <f t="shared" si="2"/>
        <v>0</v>
      </c>
      <c r="Y50" s="53">
        <f>E50*6*объемы!E50+'приложение к приказу (2)'!F50*объемы!D50</f>
        <v>3752302.7331329146</v>
      </c>
      <c r="Z50" s="52">
        <f>G50*объемы!D50</f>
        <v>3752302.7331329151</v>
      </c>
      <c r="AA50" s="53">
        <f t="shared" si="3"/>
        <v>0</v>
      </c>
    </row>
    <row r="51" spans="1:27" ht="12.75" x14ac:dyDescent="0.2">
      <c r="A51" s="86" t="s">
        <v>66</v>
      </c>
      <c r="B51" s="76">
        <v>392349.62886208337</v>
      </c>
      <c r="C51" s="76">
        <v>424.86244932331709</v>
      </c>
      <c r="D51" s="77">
        <v>1593.7562627923417</v>
      </c>
      <c r="E51" s="76">
        <v>384345.94719558809</v>
      </c>
      <c r="F51" s="76">
        <v>488.74917960718216</v>
      </c>
      <c r="G51" s="77">
        <v>2043.0008156018807</v>
      </c>
      <c r="H51" s="53"/>
      <c r="I51" s="63"/>
      <c r="J51" s="63"/>
      <c r="K51" s="64"/>
      <c r="L51" s="63"/>
      <c r="M51" s="63"/>
      <c r="N51" s="64"/>
      <c r="P51" s="53"/>
      <c r="Q51" s="53"/>
      <c r="R51" s="53"/>
      <c r="S51" s="53"/>
      <c r="T51" s="53"/>
      <c r="U51" s="53"/>
      <c r="V51" s="53">
        <f>B51*6*объемы!C51+объемы!B51*'приложение к приказу (2)'!C51</f>
        <v>690096.4617890839</v>
      </c>
      <c r="W51" s="52">
        <f>D51*объемы!B51</f>
        <v>690096.4617890839</v>
      </c>
      <c r="X51" s="53">
        <f t="shared" si="2"/>
        <v>0</v>
      </c>
      <c r="Y51" s="53">
        <f>E51*6*объемы!E51+'приложение к приказу (2)'!F51*объемы!D51</f>
        <v>651717.26017699973</v>
      </c>
      <c r="Z51" s="52">
        <f>G51*объемы!D51</f>
        <v>651717.26017699973</v>
      </c>
      <c r="AA51" s="53">
        <f t="shared" si="3"/>
        <v>0</v>
      </c>
    </row>
    <row r="52" spans="1:27" ht="12.75" x14ac:dyDescent="0.2">
      <c r="A52" s="86" t="s">
        <v>31</v>
      </c>
      <c r="B52" s="76">
        <v>13486.881320138045</v>
      </c>
      <c r="C52" s="76">
        <v>22.178293747617246</v>
      </c>
      <c r="D52" s="77">
        <v>54.568788710788297</v>
      </c>
      <c r="E52" s="76">
        <v>109478.85043165604</v>
      </c>
      <c r="F52" s="76">
        <v>33.680781700836818</v>
      </c>
      <c r="G52" s="77">
        <v>292.22410025072685</v>
      </c>
      <c r="H52" s="53"/>
      <c r="I52" s="63"/>
      <c r="J52" s="63"/>
      <c r="K52" s="64"/>
      <c r="L52" s="63"/>
      <c r="M52" s="63"/>
      <c r="N52" s="64"/>
      <c r="P52" s="53"/>
      <c r="Q52" s="53"/>
      <c r="R52" s="53"/>
      <c r="S52" s="53"/>
      <c r="T52" s="53"/>
      <c r="U52" s="53"/>
      <c r="V52" s="53">
        <f>B52*6*объемы!C52+объемы!B52*'приложение к приказу (2)'!C52</f>
        <v>1486672.0796367163</v>
      </c>
      <c r="W52" s="52">
        <f>D52*объемы!B52</f>
        <v>1486672.0796367163</v>
      </c>
      <c r="X52" s="53">
        <f t="shared" si="2"/>
        <v>0</v>
      </c>
      <c r="Y52" s="53">
        <f>E52*6*объемы!E52+'приложение к приказу (2)'!F52*объемы!D52</f>
        <v>8096360.9215466389</v>
      </c>
      <c r="Z52" s="52">
        <f>G52*объемы!D52</f>
        <v>8096360.921546638</v>
      </c>
      <c r="AA52" s="53">
        <f t="shared" si="3"/>
        <v>0</v>
      </c>
    </row>
    <row r="53" spans="1:27" ht="12.75" x14ac:dyDescent="0.2">
      <c r="A53" s="86" t="s">
        <v>65</v>
      </c>
      <c r="B53" s="76">
        <v>155736.82105645686</v>
      </c>
      <c r="C53" s="76">
        <v>185.97536679552906</v>
      </c>
      <c r="D53" s="77">
        <v>630.93771267112004</v>
      </c>
      <c r="E53" s="76">
        <v>155736.82105645686</v>
      </c>
      <c r="F53" s="76">
        <v>185.89195667273896</v>
      </c>
      <c r="G53" s="77">
        <v>735.55132510729266</v>
      </c>
      <c r="H53" s="53"/>
      <c r="I53" s="63"/>
      <c r="J53" s="63"/>
      <c r="K53" s="64"/>
      <c r="L53" s="63"/>
      <c r="M53" s="63"/>
      <c r="N53" s="64"/>
      <c r="P53" s="53"/>
      <c r="Q53" s="53"/>
      <c r="R53" s="53"/>
      <c r="S53" s="53"/>
      <c r="T53" s="53"/>
      <c r="U53" s="53"/>
      <c r="V53" s="53">
        <f>B53*6*объемы!C53+объемы!B53*'приложение к приказу (2)'!C53</f>
        <v>13249.691966093518</v>
      </c>
      <c r="W53" s="52">
        <f>D53*объемы!B53</f>
        <v>13249.691966093518</v>
      </c>
      <c r="X53" s="53">
        <f t="shared" ref="X53" si="4">V53-W53</f>
        <v>0</v>
      </c>
      <c r="Y53" s="53">
        <f>E53*6*объемы!E53+'приложение к приказу (2)'!F53*объемы!D53</f>
        <v>12504.37252682397</v>
      </c>
      <c r="Z53" s="52">
        <f>G53*объемы!D53</f>
        <v>12504.37252682397</v>
      </c>
      <c r="AA53" s="53">
        <f t="shared" ref="AA53" si="5">Y53-Z53</f>
        <v>0</v>
      </c>
    </row>
    <row r="54" spans="1:27" ht="12.75" x14ac:dyDescent="0.2">
      <c r="A54" s="86" t="s">
        <v>82</v>
      </c>
      <c r="B54" s="76">
        <v>623277.35935193603</v>
      </c>
      <c r="C54" s="76">
        <v>0</v>
      </c>
      <c r="D54" s="77">
        <v>2228.9389009936785</v>
      </c>
      <c r="E54" s="76">
        <v>623277.35935193603</v>
      </c>
      <c r="F54" s="76">
        <v>0</v>
      </c>
      <c r="G54" s="77">
        <v>1934.3090462646292</v>
      </c>
      <c r="H54" s="53"/>
      <c r="I54" s="63"/>
      <c r="J54" s="63"/>
      <c r="K54" s="64"/>
      <c r="L54" s="63"/>
      <c r="M54" s="63"/>
      <c r="N54" s="64"/>
      <c r="P54" s="53"/>
      <c r="Q54" s="53"/>
      <c r="R54" s="53"/>
      <c r="S54" s="53"/>
      <c r="T54" s="53"/>
      <c r="U54" s="53"/>
      <c r="V54" s="53">
        <f>B54*6*объемы!C54+объемы!B54*'приложение к приказу (2)'!C54</f>
        <v>336569.77405004547</v>
      </c>
      <c r="W54" s="52">
        <f>D54*объемы!B54</f>
        <v>336569.77405004547</v>
      </c>
      <c r="X54" s="53">
        <f t="shared" ref="X54:X55" si="6">V54-W54</f>
        <v>0</v>
      </c>
      <c r="Y54" s="53">
        <f>E54*6*объемы!E54+'приложение к приказу (2)'!F54*объемы!D54</f>
        <v>336569.77405004547</v>
      </c>
      <c r="Z54" s="52">
        <f>G54*объемы!D54</f>
        <v>336569.77405004547</v>
      </c>
      <c r="AA54" s="53">
        <f t="shared" ref="AA54:AA55" si="7">Y54-Z54</f>
        <v>0</v>
      </c>
    </row>
    <row r="55" spans="1:27" ht="12.75" x14ac:dyDescent="0.2">
      <c r="A55" s="86" t="s">
        <v>83</v>
      </c>
      <c r="B55" s="76">
        <v>1081413.6014899176</v>
      </c>
      <c r="C55" s="76">
        <v>321.9424722090738</v>
      </c>
      <c r="D55" s="77">
        <v>3666.520621146964</v>
      </c>
      <c r="E55" s="76">
        <v>1081413.6014899176</v>
      </c>
      <c r="F55" s="76">
        <v>308.11584709154272</v>
      </c>
      <c r="G55" s="77">
        <v>3488.7440867677715</v>
      </c>
      <c r="H55" s="53"/>
      <c r="I55" s="63"/>
      <c r="J55" s="63"/>
      <c r="K55" s="64"/>
      <c r="L55" s="63"/>
      <c r="M55" s="63"/>
      <c r="N55" s="64"/>
      <c r="P55" s="53"/>
      <c r="Q55" s="53"/>
      <c r="R55" s="53"/>
      <c r="S55" s="53"/>
      <c r="T55" s="53"/>
      <c r="U55" s="53"/>
      <c r="V55" s="53">
        <f>B55*6*объемы!C55+объемы!B55*'приложение к приказу (2)'!C55</f>
        <v>711305.00050251093</v>
      </c>
      <c r="W55" s="52">
        <f>D55*объемы!B55</f>
        <v>711305.00050251093</v>
      </c>
      <c r="X55" s="53">
        <f t="shared" si="6"/>
        <v>0</v>
      </c>
      <c r="Y55" s="53">
        <f>E55*6*объемы!E55+'приложение к приказу (2)'!F55*объемы!D55</f>
        <v>711703.79370062531</v>
      </c>
      <c r="Z55" s="52">
        <f>G55*объемы!D55</f>
        <v>711703.79370062542</v>
      </c>
      <c r="AA55" s="53">
        <f t="shared" si="7"/>
        <v>0</v>
      </c>
    </row>
    <row r="56" spans="1:27" ht="12.75" x14ac:dyDescent="0.2">
      <c r="A56" s="86" t="s">
        <v>54</v>
      </c>
      <c r="B56" s="76">
        <v>390771.0716204599</v>
      </c>
      <c r="C56" s="76">
        <v>276.51287843044048</v>
      </c>
      <c r="D56" s="77">
        <v>1508.7739281426861</v>
      </c>
      <c r="E56" s="76">
        <v>390771.0716204599</v>
      </c>
      <c r="F56" s="76">
        <v>246.09633833477218</v>
      </c>
      <c r="G56" s="77">
        <v>1349.8008917666054</v>
      </c>
      <c r="H56" s="53"/>
      <c r="I56" s="63"/>
      <c r="J56" s="63"/>
      <c r="K56" s="64"/>
      <c r="L56" s="63"/>
      <c r="M56" s="63"/>
      <c r="N56" s="64"/>
      <c r="P56" s="53"/>
      <c r="Q56" s="53"/>
      <c r="R56" s="53"/>
      <c r="S56" s="53"/>
      <c r="T56" s="53"/>
      <c r="U56" s="53"/>
      <c r="V56" s="53">
        <f>B56*6*объемы!C56+объемы!B56*'приложение к приказу (2)'!C56</f>
        <v>1062176.8454124511</v>
      </c>
      <c r="W56" s="52">
        <f>D56*объемы!B56</f>
        <v>1062176.8454124511</v>
      </c>
      <c r="X56" s="53">
        <f t="shared" ref="X56" si="8">V56-W56</f>
        <v>0</v>
      </c>
      <c r="Y56" s="53">
        <f>E56*6*объемы!E56+'приложение к приказу (2)'!F56*объемы!D56</f>
        <v>1060943.5009285519</v>
      </c>
      <c r="Z56" s="52">
        <f>G56*объемы!D56</f>
        <v>1060943.5009285517</v>
      </c>
      <c r="AA56" s="53">
        <f t="shared" ref="AA56" si="9">Y56-Z56</f>
        <v>0</v>
      </c>
    </row>
    <row r="57" spans="1:27" ht="15" customHeight="1" x14ac:dyDescent="0.2">
      <c r="A57" s="118" t="s">
        <v>47</v>
      </c>
      <c r="B57" s="102"/>
      <c r="C57" s="102"/>
      <c r="D57" s="102"/>
      <c r="E57" s="102"/>
      <c r="F57" s="102"/>
      <c r="G57" s="102"/>
      <c r="H57" s="53">
        <f t="shared" si="1"/>
        <v>0</v>
      </c>
      <c r="I57" s="58"/>
      <c r="J57" s="58"/>
      <c r="K57" s="58"/>
      <c r="L57" s="58"/>
      <c r="M57" s="58"/>
      <c r="N57" s="58"/>
      <c r="P57" s="53">
        <f t="shared" ref="P57:U78" si="10">B57-I57</f>
        <v>0</v>
      </c>
      <c r="Q57" s="53">
        <f t="shared" si="10"/>
        <v>0</v>
      </c>
      <c r="R57" s="53">
        <f t="shared" si="10"/>
        <v>0</v>
      </c>
      <c r="S57" s="53">
        <f t="shared" si="10"/>
        <v>0</v>
      </c>
      <c r="T57" s="53">
        <f t="shared" si="10"/>
        <v>0</v>
      </c>
      <c r="U57" s="53">
        <f t="shared" si="10"/>
        <v>0</v>
      </c>
      <c r="V57" s="53"/>
      <c r="X57" s="53"/>
      <c r="Y57" s="53"/>
      <c r="AA57" s="53">
        <f t="shared" si="3"/>
        <v>0</v>
      </c>
    </row>
    <row r="58" spans="1:27" ht="12.75" x14ac:dyDescent="0.2">
      <c r="A58" s="87" t="s">
        <v>76</v>
      </c>
      <c r="B58" s="76">
        <v>777860.95201388176</v>
      </c>
      <c r="C58" s="76">
        <v>353.95246372037587</v>
      </c>
      <c r="D58" s="77">
        <v>2105.2550851283027</v>
      </c>
      <c r="E58" s="76">
        <v>926931.47738866962</v>
      </c>
      <c r="F58" s="76">
        <v>389.57675990551235</v>
      </c>
      <c r="G58" s="77">
        <v>2500.7214690450842</v>
      </c>
      <c r="H58" s="53">
        <f t="shared" si="1"/>
        <v>149070.52537478786</v>
      </c>
      <c r="I58" s="63">
        <v>346592.34586410836</v>
      </c>
      <c r="J58" s="63">
        <v>12.278834638740937</v>
      </c>
      <c r="K58" s="64">
        <v>753.33192766810089</v>
      </c>
      <c r="L58" s="63">
        <v>279000.00872996845</v>
      </c>
      <c r="M58" s="63">
        <v>308.21967135902099</v>
      </c>
      <c r="N58" s="64">
        <v>939.04362126582646</v>
      </c>
      <c r="P58" s="53">
        <f t="shared" si="10"/>
        <v>431268.6061497734</v>
      </c>
      <c r="Q58" s="53">
        <f t="shared" si="10"/>
        <v>341.67362908163494</v>
      </c>
      <c r="R58" s="53">
        <f t="shared" si="10"/>
        <v>1351.9231574602018</v>
      </c>
      <c r="S58" s="53">
        <f t="shared" si="10"/>
        <v>647931.46865870117</v>
      </c>
      <c r="T58" s="53">
        <f t="shared" si="10"/>
        <v>81.357088546491354</v>
      </c>
      <c r="U58" s="53">
        <f t="shared" si="10"/>
        <v>1561.6778477792577</v>
      </c>
      <c r="V58" s="53">
        <f>B58*6*объемы!C58+объемы!B58*'приложение к приказу (2)'!C58</f>
        <v>8808387.2761768196</v>
      </c>
      <c r="W58" s="52">
        <f>D58*объемы!B58</f>
        <v>8808387.2761768177</v>
      </c>
      <c r="X58" s="53">
        <f t="shared" si="2"/>
        <v>0</v>
      </c>
      <c r="Y58" s="53">
        <f>E58*6*объемы!E58+'приложение к приказу (2)'!F58*объемы!D58</f>
        <v>10342983.995970467</v>
      </c>
      <c r="Z58" s="52">
        <f>G58*объемы!D58</f>
        <v>10342983.995970469</v>
      </c>
      <c r="AA58" s="53">
        <f t="shared" si="3"/>
        <v>0</v>
      </c>
    </row>
    <row r="59" spans="1:27" ht="12.75" x14ac:dyDescent="0.2">
      <c r="A59" s="87" t="s">
        <v>17</v>
      </c>
      <c r="B59" s="76">
        <v>455958.26555134862</v>
      </c>
      <c r="C59" s="76">
        <v>223.43245190158143</v>
      </c>
      <c r="D59" s="77">
        <v>5557.0774298567685</v>
      </c>
      <c r="E59" s="76">
        <v>455958.26555134862</v>
      </c>
      <c r="F59" s="76">
        <v>208.95449495568459</v>
      </c>
      <c r="G59" s="77">
        <v>4194.9163568783733</v>
      </c>
      <c r="H59" s="53">
        <f t="shared" si="1"/>
        <v>0</v>
      </c>
      <c r="I59" s="63">
        <v>575536.71976573952</v>
      </c>
      <c r="J59" s="63">
        <v>192.66353450200509</v>
      </c>
      <c r="K59" s="64">
        <v>2201.9488083744322</v>
      </c>
      <c r="L59" s="63">
        <v>575536.71976573952</v>
      </c>
      <c r="M59" s="63">
        <v>184.82037463425061</v>
      </c>
      <c r="N59" s="64">
        <v>2383.8444516084323</v>
      </c>
      <c r="P59" s="53">
        <f t="shared" si="10"/>
        <v>-119578.45421439089</v>
      </c>
      <c r="Q59" s="53">
        <f t="shared" si="10"/>
        <v>30.768917399576338</v>
      </c>
      <c r="R59" s="53">
        <f t="shared" si="10"/>
        <v>3355.1286214823363</v>
      </c>
      <c r="S59" s="53">
        <f t="shared" si="10"/>
        <v>-119578.45421439089</v>
      </c>
      <c r="T59" s="53">
        <f t="shared" si="10"/>
        <v>24.134120321433983</v>
      </c>
      <c r="U59" s="53">
        <f t="shared" si="10"/>
        <v>1811.071905269941</v>
      </c>
      <c r="V59" s="53">
        <f>B59*6*объемы!C59+объемы!B59*'приложение к приказу (2)'!C59</f>
        <v>74109.184604569862</v>
      </c>
      <c r="W59" s="52">
        <f>D59*объемы!B59</f>
        <v>74109.184604569862</v>
      </c>
      <c r="X59" s="53">
        <f t="shared" si="2"/>
        <v>0</v>
      </c>
      <c r="Y59" s="53">
        <f>E59*6*объемы!E59+'приложение к приказу (2)'!F59*объемы!D59</f>
        <v>74858.282388494568</v>
      </c>
      <c r="Z59" s="52">
        <f>G59*объемы!D59</f>
        <v>74858.282388494568</v>
      </c>
      <c r="AA59" s="53">
        <f t="shared" si="3"/>
        <v>0</v>
      </c>
    </row>
    <row r="60" spans="1:27" ht="12.75" x14ac:dyDescent="0.2">
      <c r="A60" s="86" t="s">
        <v>38</v>
      </c>
      <c r="B60" s="76">
        <v>531279.53159463487</v>
      </c>
      <c r="C60" s="76">
        <v>122.84119355384023</v>
      </c>
      <c r="D60" s="77">
        <v>2095.6895706715713</v>
      </c>
      <c r="E60" s="76">
        <v>531279.53159463487</v>
      </c>
      <c r="F60" s="76">
        <v>117.24583136322333</v>
      </c>
      <c r="G60" s="77">
        <v>2007.9634526421787</v>
      </c>
      <c r="H60" s="53">
        <f t="shared" si="1"/>
        <v>0</v>
      </c>
      <c r="I60" s="63"/>
      <c r="J60" s="63"/>
      <c r="K60" s="64"/>
      <c r="L60" s="63"/>
      <c r="M60" s="63"/>
      <c r="N60" s="64"/>
      <c r="P60" s="53"/>
      <c r="Q60" s="53"/>
      <c r="R60" s="53"/>
      <c r="S60" s="53"/>
      <c r="T60" s="53"/>
      <c r="U60" s="53"/>
      <c r="V60" s="53">
        <f>B60*6*объемы!C60+объемы!B60*'приложение к приказу (2)'!C60</f>
        <v>704321.44660087232</v>
      </c>
      <c r="W60" s="52">
        <f>D60*объемы!B60</f>
        <v>704321.44660087244</v>
      </c>
      <c r="X60" s="53">
        <f t="shared" si="2"/>
        <v>0</v>
      </c>
      <c r="Y60" s="53">
        <f>E60*6*объемы!E60+'приложение к приказу (2)'!F60*объемы!D60</f>
        <v>704152.62357255933</v>
      </c>
      <c r="Z60" s="52">
        <f>G60*объемы!D60</f>
        <v>704152.62357255933</v>
      </c>
      <c r="AA60" s="53">
        <f t="shared" si="3"/>
        <v>0</v>
      </c>
    </row>
    <row r="61" spans="1:27" ht="12.75" x14ac:dyDescent="0.2">
      <c r="A61" s="86" t="s">
        <v>18</v>
      </c>
      <c r="B61" s="76">
        <v>1062859.4898400344</v>
      </c>
      <c r="C61" s="76">
        <v>328.5836179530196</v>
      </c>
      <c r="D61" s="77">
        <v>4871.7400424661028</v>
      </c>
      <c r="E61" s="76">
        <v>1062859.4898400344</v>
      </c>
      <c r="F61" s="76">
        <v>269.06230462231167</v>
      </c>
      <c r="G61" s="77">
        <v>3302.0030265688429</v>
      </c>
      <c r="H61" s="53"/>
      <c r="I61" s="63"/>
      <c r="J61" s="63"/>
      <c r="K61" s="64"/>
      <c r="L61" s="63"/>
      <c r="M61" s="63"/>
      <c r="N61" s="64"/>
      <c r="P61" s="53"/>
      <c r="Q61" s="53"/>
      <c r="R61" s="53"/>
      <c r="S61" s="53"/>
      <c r="T61" s="53"/>
      <c r="U61" s="53"/>
      <c r="V61" s="53">
        <f>B61*6*объемы!C61+объемы!B61*'приложение к приказу (2)'!C61</f>
        <v>649646.53466285474</v>
      </c>
      <c r="W61" s="52">
        <f>D61*объемы!B61</f>
        <v>649646.53466285474</v>
      </c>
      <c r="X61" s="53">
        <f t="shared" ref="X61" si="11">V61-W61</f>
        <v>0</v>
      </c>
      <c r="Y61" s="53">
        <f>E61*6*объемы!E61+'приложение к приказу (2)'!F61*объемы!D61</f>
        <v>659575.10455712641</v>
      </c>
      <c r="Z61" s="52">
        <f>G61*объемы!D61</f>
        <v>659575.10455712641</v>
      </c>
      <c r="AA61" s="53">
        <f t="shared" ref="AA61" si="12">Y61-Z61</f>
        <v>0</v>
      </c>
    </row>
    <row r="62" spans="1:27" ht="34.5" customHeight="1" x14ac:dyDescent="0.2">
      <c r="A62" s="118" t="s">
        <v>76</v>
      </c>
      <c r="B62" s="102"/>
      <c r="C62" s="102"/>
      <c r="D62" s="102"/>
      <c r="E62" s="102"/>
      <c r="F62" s="102"/>
      <c r="G62" s="102"/>
      <c r="H62" s="53">
        <f t="shared" si="1"/>
        <v>0</v>
      </c>
      <c r="I62" s="58"/>
      <c r="J62" s="58"/>
      <c r="K62" s="58"/>
      <c r="L62" s="58"/>
      <c r="M62" s="58"/>
      <c r="N62" s="58"/>
      <c r="P62" s="53">
        <f t="shared" si="10"/>
        <v>0</v>
      </c>
      <c r="Q62" s="53">
        <f t="shared" si="10"/>
        <v>0</v>
      </c>
      <c r="R62" s="53">
        <f t="shared" si="10"/>
        <v>0</v>
      </c>
      <c r="S62" s="53">
        <f t="shared" si="10"/>
        <v>0</v>
      </c>
      <c r="T62" s="53">
        <f t="shared" si="10"/>
        <v>0</v>
      </c>
      <c r="U62" s="53">
        <f t="shared" si="10"/>
        <v>0</v>
      </c>
      <c r="V62" s="53">
        <f>B62*6*объемы!C62+объемы!B62*'приложение к приказу (2)'!C62</f>
        <v>0</v>
      </c>
      <c r="W62" s="52">
        <f>D62*объемы!B62</f>
        <v>0</v>
      </c>
      <c r="X62" s="53">
        <f t="shared" si="2"/>
        <v>0</v>
      </c>
      <c r="Y62" s="53">
        <f>E62*6*объемы!E62+'приложение к приказу (2)'!F62*объемы!D62</f>
        <v>0</v>
      </c>
      <c r="Z62" s="52">
        <f>G62*объемы!D62</f>
        <v>0</v>
      </c>
      <c r="AA62" s="53">
        <f t="shared" si="3"/>
        <v>0</v>
      </c>
    </row>
    <row r="63" spans="1:27" ht="12.75" x14ac:dyDescent="0.2">
      <c r="A63" s="87" t="s">
        <v>29</v>
      </c>
      <c r="B63" s="76">
        <v>979819.25565036864</v>
      </c>
      <c r="C63" s="76">
        <v>270.25119491128214</v>
      </c>
      <c r="D63" s="77">
        <v>3671.6034662430388</v>
      </c>
      <c r="E63" s="76">
        <v>979819.25565036864</v>
      </c>
      <c r="F63" s="76">
        <v>258.97285634579026</v>
      </c>
      <c r="G63" s="77">
        <v>3577.5457484778544</v>
      </c>
      <c r="H63" s="53">
        <f t="shared" si="1"/>
        <v>0</v>
      </c>
      <c r="I63" s="63">
        <v>901883.65194899263</v>
      </c>
      <c r="J63" s="63">
        <v>152.43837664386817</v>
      </c>
      <c r="K63" s="64">
        <v>3445.7818497772673</v>
      </c>
      <c r="L63" s="63">
        <v>901883.65194899263</v>
      </c>
      <c r="M63" s="63">
        <v>143.09658683712652</v>
      </c>
      <c r="N63" s="64">
        <v>3270.3809488643715</v>
      </c>
      <c r="P63" s="53">
        <f t="shared" si="10"/>
        <v>77935.603701376007</v>
      </c>
      <c r="Q63" s="53">
        <f t="shared" si="10"/>
        <v>117.81281826741397</v>
      </c>
      <c r="R63" s="53">
        <f t="shared" si="10"/>
        <v>225.82161646577151</v>
      </c>
      <c r="S63" s="53">
        <f t="shared" si="10"/>
        <v>77935.603701376007</v>
      </c>
      <c r="T63" s="53">
        <f t="shared" si="10"/>
        <v>115.87626950866374</v>
      </c>
      <c r="U63" s="53">
        <f t="shared" si="10"/>
        <v>307.16479961348296</v>
      </c>
      <c r="V63" s="53">
        <f>B63*6*объемы!C63+объемы!B63*'приложение к приказу (2)'!C63</f>
        <v>9925173.9516383056</v>
      </c>
      <c r="W63" s="52">
        <f>D63*объемы!B63</f>
        <v>9925173.9516383056</v>
      </c>
      <c r="X63" s="53">
        <f t="shared" si="2"/>
        <v>0</v>
      </c>
      <c r="Y63" s="53">
        <f>E63*6*объемы!E63+'приложение к приказу (2)'!F63*объемы!D63</f>
        <v>9912148.5932946615</v>
      </c>
      <c r="Z63" s="52">
        <f>G63*объемы!D63</f>
        <v>9912148.5932946615</v>
      </c>
      <c r="AA63" s="53">
        <f t="shared" si="3"/>
        <v>0</v>
      </c>
    </row>
    <row r="64" spans="1:27" ht="12.75" x14ac:dyDescent="0.2">
      <c r="A64" s="87" t="s">
        <v>22</v>
      </c>
      <c r="B64" s="76">
        <v>788854.85158378084</v>
      </c>
      <c r="C64" s="76">
        <v>148.43785403311168</v>
      </c>
      <c r="D64" s="77">
        <v>1477.2978501361397</v>
      </c>
      <c r="E64" s="76">
        <v>788854.85158378084</v>
      </c>
      <c r="F64" s="76">
        <v>150.68306351965808</v>
      </c>
      <c r="G64" s="77">
        <v>1529.5896382272763</v>
      </c>
      <c r="H64" s="53">
        <f t="shared" si="1"/>
        <v>0</v>
      </c>
      <c r="I64" s="63">
        <v>555635.01273463247</v>
      </c>
      <c r="J64" s="63">
        <v>63.208249474137332</v>
      </c>
      <c r="K64" s="64">
        <v>832.74514159909165</v>
      </c>
      <c r="L64" s="63">
        <v>555635.01273463247</v>
      </c>
      <c r="M64" s="63">
        <v>68.891466182273348</v>
      </c>
      <c r="N64" s="64">
        <v>907.61940471709647</v>
      </c>
      <c r="P64" s="53">
        <f t="shared" si="10"/>
        <v>233219.83884914836</v>
      </c>
      <c r="Q64" s="53">
        <f t="shared" si="10"/>
        <v>85.229604558974344</v>
      </c>
      <c r="R64" s="53">
        <f t="shared" si="10"/>
        <v>644.55270853704803</v>
      </c>
      <c r="S64" s="53">
        <f t="shared" si="10"/>
        <v>233219.83884914836</v>
      </c>
      <c r="T64" s="53">
        <f t="shared" si="10"/>
        <v>81.791597337384729</v>
      </c>
      <c r="U64" s="53">
        <f t="shared" si="10"/>
        <v>621.97023351017981</v>
      </c>
      <c r="V64" s="53">
        <f>B64*6*объемы!C64+объемы!B64*'приложение к приказу (2)'!C64</f>
        <v>23704564.709712379</v>
      </c>
      <c r="W64" s="52">
        <f>D64*объемы!B64</f>
        <v>23704564.709712382</v>
      </c>
      <c r="X64" s="53">
        <f t="shared" si="2"/>
        <v>0</v>
      </c>
      <c r="Y64" s="53">
        <f>E64*6*объемы!E64+'приложение к приказу (2)'!F64*объемы!D64</f>
        <v>23652836.903340973</v>
      </c>
      <c r="Z64" s="52">
        <f>G64*объемы!D64</f>
        <v>23652836.903340977</v>
      </c>
      <c r="AA64" s="53">
        <f t="shared" si="3"/>
        <v>0</v>
      </c>
    </row>
    <row r="65" spans="1:27" ht="12.75" x14ac:dyDescent="0.2">
      <c r="A65" s="87" t="s">
        <v>23</v>
      </c>
      <c r="B65" s="76">
        <v>293237.06728899264</v>
      </c>
      <c r="C65" s="76">
        <v>123.57515692241198</v>
      </c>
      <c r="D65" s="77">
        <v>2957.8326757194045</v>
      </c>
      <c r="E65" s="76">
        <v>293237.06728899264</v>
      </c>
      <c r="F65" s="76">
        <v>108.93452109813283</v>
      </c>
      <c r="G65" s="77">
        <v>2607.4017953317693</v>
      </c>
      <c r="H65" s="53">
        <f t="shared" si="1"/>
        <v>0</v>
      </c>
      <c r="I65" s="63">
        <v>190228.58350765018</v>
      </c>
      <c r="J65" s="63">
        <v>99.301023888739607</v>
      </c>
      <c r="K65" s="64">
        <v>1691.9321322098804</v>
      </c>
      <c r="L65" s="63">
        <v>190228.58350765018</v>
      </c>
      <c r="M65" s="63">
        <v>117.57562540101708</v>
      </c>
      <c r="N65" s="64">
        <v>2003.302390955618</v>
      </c>
      <c r="P65" s="53">
        <f t="shared" si="10"/>
        <v>103008.48378134245</v>
      </c>
      <c r="Q65" s="53">
        <f t="shared" si="10"/>
        <v>24.274133033672371</v>
      </c>
      <c r="R65" s="53">
        <f t="shared" si="10"/>
        <v>1265.9005435095241</v>
      </c>
      <c r="S65" s="53">
        <f t="shared" si="10"/>
        <v>103008.48378134245</v>
      </c>
      <c r="T65" s="53">
        <f t="shared" si="10"/>
        <v>-8.6411043028842442</v>
      </c>
      <c r="U65" s="53">
        <f t="shared" si="10"/>
        <v>604.09940437615137</v>
      </c>
      <c r="V65" s="53">
        <f>B65*6*объемы!C65+объемы!B65*'приложение к приказу (2)'!C65</f>
        <v>3147133.9669654462</v>
      </c>
      <c r="W65" s="52">
        <f>D65*объемы!B65</f>
        <v>3147133.9669654462</v>
      </c>
      <c r="X65" s="53">
        <f t="shared" si="2"/>
        <v>0</v>
      </c>
      <c r="Y65" s="53">
        <f>E65*6*объемы!E65+'приложение к приказу (2)'!F65*объемы!D65</f>
        <v>3147133.9669654462</v>
      </c>
      <c r="Z65" s="52">
        <f>G65*объемы!D65</f>
        <v>3147133.9669654462</v>
      </c>
      <c r="AA65" s="53">
        <f t="shared" si="3"/>
        <v>0</v>
      </c>
    </row>
    <row r="66" spans="1:27" ht="12.75" x14ac:dyDescent="0.2">
      <c r="A66" s="87" t="s">
        <v>24</v>
      </c>
      <c r="B66" s="76">
        <v>809327.63068424666</v>
      </c>
      <c r="C66" s="76">
        <v>165.06211223558108</v>
      </c>
      <c r="D66" s="77">
        <v>2429.1922539213365</v>
      </c>
      <c r="E66" s="76">
        <v>809327.63068424666</v>
      </c>
      <c r="F66" s="76">
        <v>157.24156821794477</v>
      </c>
      <c r="G66" s="77">
        <v>2307.6390400130545</v>
      </c>
      <c r="H66" s="53">
        <f t="shared" si="1"/>
        <v>0</v>
      </c>
      <c r="I66" s="63">
        <v>1125564.599040139</v>
      </c>
      <c r="J66" s="63">
        <v>95.008577482590809</v>
      </c>
      <c r="K66" s="64">
        <v>3517.2547059435437</v>
      </c>
      <c r="L66" s="63">
        <v>1125564.599040139</v>
      </c>
      <c r="M66" s="63">
        <v>96.871561871266366</v>
      </c>
      <c r="N66" s="64">
        <v>3586.2231168153844</v>
      </c>
      <c r="P66" s="53">
        <f t="shared" si="10"/>
        <v>-316236.96835589234</v>
      </c>
      <c r="Q66" s="53">
        <f t="shared" si="10"/>
        <v>70.053534752990274</v>
      </c>
      <c r="R66" s="53">
        <f t="shared" si="10"/>
        <v>-1088.0624520222073</v>
      </c>
      <c r="S66" s="53">
        <f t="shared" si="10"/>
        <v>-316236.96835589234</v>
      </c>
      <c r="T66" s="53">
        <f t="shared" si="10"/>
        <v>60.370006346678409</v>
      </c>
      <c r="U66" s="53">
        <f t="shared" si="10"/>
        <v>-1278.5840768023299</v>
      </c>
      <c r="V66" s="53">
        <f>B66*6*объемы!C66+объемы!B66*'приложение к приказу (2)'!C66</f>
        <v>32353980.496937055</v>
      </c>
      <c r="W66" s="52">
        <f>D66*объемы!B66</f>
        <v>32353980.496937055</v>
      </c>
      <c r="X66" s="53">
        <f t="shared" si="2"/>
        <v>0</v>
      </c>
      <c r="Y66" s="53">
        <f>E66*6*объемы!E66+'приложение к приказу (2)'!F66*объемы!D66</f>
        <v>32360584.329744041</v>
      </c>
      <c r="Z66" s="52">
        <f>G66*объемы!D66</f>
        <v>32360584.329744041</v>
      </c>
      <c r="AA66" s="53">
        <f t="shared" si="3"/>
        <v>0</v>
      </c>
    </row>
    <row r="67" spans="1:27" ht="12.75" x14ac:dyDescent="0.2">
      <c r="A67" s="87" t="s">
        <v>47</v>
      </c>
      <c r="B67" s="76">
        <v>2000000</v>
      </c>
      <c r="C67" s="76">
        <v>583.17420000000004</v>
      </c>
      <c r="D67" s="77">
        <v>4704.7276793446626</v>
      </c>
      <c r="E67" s="76">
        <v>2000000</v>
      </c>
      <c r="F67" s="76">
        <v>833.10599999999999</v>
      </c>
      <c r="G67" s="77">
        <v>5810.4204536055704</v>
      </c>
      <c r="H67" s="53">
        <f t="shared" si="1"/>
        <v>0</v>
      </c>
      <c r="I67" s="63">
        <v>2000000</v>
      </c>
      <c r="J67" s="63">
        <v>594.28228000000001</v>
      </c>
      <c r="K67" s="64">
        <v>4632.1775968044158</v>
      </c>
      <c r="L67" s="63">
        <v>2000000</v>
      </c>
      <c r="M67" s="63">
        <v>833.10599999999999</v>
      </c>
      <c r="N67" s="64">
        <v>5542.1100693938843</v>
      </c>
      <c r="P67" s="53">
        <f t="shared" si="10"/>
        <v>0</v>
      </c>
      <c r="Q67" s="53">
        <f t="shared" si="10"/>
        <v>-11.108079999999973</v>
      </c>
      <c r="R67" s="53">
        <f t="shared" si="10"/>
        <v>72.550082540246876</v>
      </c>
      <c r="S67" s="53">
        <f t="shared" si="10"/>
        <v>0</v>
      </c>
      <c r="T67" s="53">
        <f t="shared" si="10"/>
        <v>0</v>
      </c>
      <c r="U67" s="53">
        <f t="shared" si="10"/>
        <v>268.31038421168614</v>
      </c>
      <c r="V67" s="53">
        <f>B67*6*объемы!C67+объемы!B67*'приложение к приказу (2)'!C67</f>
        <v>26208240.695655603</v>
      </c>
      <c r="W67" s="52">
        <f>D67*объемы!B67</f>
        <v>26208240.695655607</v>
      </c>
      <c r="X67" s="53">
        <f t="shared" si="2"/>
        <v>0</v>
      </c>
      <c r="Y67" s="53">
        <f>E67*6*объемы!E67+'приложение к приказу (2)'!F67*объемы!D67</f>
        <v>26802592.178994004</v>
      </c>
      <c r="Z67" s="52">
        <f>G67*объемы!D67</f>
        <v>26802592.178994004</v>
      </c>
      <c r="AA67" s="53">
        <f t="shared" si="3"/>
        <v>0</v>
      </c>
    </row>
    <row r="68" spans="1:27" ht="12.75" x14ac:dyDescent="0.2">
      <c r="A68" s="87" t="s">
        <v>84</v>
      </c>
      <c r="B68" s="76">
        <v>1475872.9096780752</v>
      </c>
      <c r="C68" s="76">
        <v>46.898185647300672</v>
      </c>
      <c r="D68" s="77">
        <v>3234.3594132397407</v>
      </c>
      <c r="E68" s="76">
        <v>1475872.5709000679</v>
      </c>
      <c r="F68" s="76">
        <v>48.099022122860248</v>
      </c>
      <c r="G68" s="77">
        <v>3303.0286173736081</v>
      </c>
      <c r="H68" s="53">
        <f t="shared" si="1"/>
        <v>-0.33877800730988383</v>
      </c>
      <c r="I68" s="63">
        <v>996222.56787599996</v>
      </c>
      <c r="J68" s="63">
        <v>10</v>
      </c>
      <c r="K68" s="64">
        <v>2684.6045819842552</v>
      </c>
      <c r="L68" s="63">
        <v>1166855.359068</v>
      </c>
      <c r="M68" s="63">
        <v>10</v>
      </c>
      <c r="N68" s="64">
        <v>3141.1035011742197</v>
      </c>
      <c r="P68" s="53">
        <f t="shared" si="10"/>
        <v>479650.34180207527</v>
      </c>
      <c r="Q68" s="53">
        <f t="shared" si="10"/>
        <v>36.898185647300672</v>
      </c>
      <c r="R68" s="53">
        <f t="shared" si="10"/>
        <v>549.75483125548544</v>
      </c>
      <c r="S68" s="53">
        <f t="shared" si="10"/>
        <v>309017.21183206793</v>
      </c>
      <c r="T68" s="53">
        <f t="shared" si="10"/>
        <v>38.099022122860248</v>
      </c>
      <c r="U68" s="53">
        <f t="shared" si="10"/>
        <v>161.92511619938841</v>
      </c>
      <c r="V68" s="53">
        <f>B68*6*объемы!C68+объемы!B68*'приложение к приказу (2)'!C68</f>
        <v>16569312.775523523</v>
      </c>
      <c r="W68" s="52">
        <f>D68*объемы!B68</f>
        <v>16569312.775523521</v>
      </c>
      <c r="X68" s="53">
        <f t="shared" si="2"/>
        <v>0</v>
      </c>
      <c r="Y68" s="53">
        <f>E68*6*объемы!E68+'приложение к приказу (2)'!F68*объемы!D68</f>
        <v>16570353.210207438</v>
      </c>
      <c r="Z68" s="52">
        <f>G68*объемы!D68</f>
        <v>16570353.210207438</v>
      </c>
      <c r="AA68" s="53">
        <f t="shared" si="3"/>
        <v>0</v>
      </c>
    </row>
    <row r="69" spans="1:27" ht="12.75" x14ac:dyDescent="0.2">
      <c r="A69" s="87" t="s">
        <v>8</v>
      </c>
      <c r="B69" s="76">
        <v>130946.01662495657</v>
      </c>
      <c r="C69" s="76">
        <v>5.2090007424614742</v>
      </c>
      <c r="D69" s="77">
        <f>B69*объемы!C69*6/объемы!B69+C69</f>
        <v>220.07730363427135</v>
      </c>
      <c r="E69" s="76">
        <v>132894.55175733264</v>
      </c>
      <c r="F69" s="76">
        <v>12.294813435138193</v>
      </c>
      <c r="G69" s="77">
        <f>E69*6*объемы!E69/объемы!D69+'приложение к приказу (2)'!F69</f>
        <v>238.6891621105718</v>
      </c>
      <c r="H69" s="91">
        <f t="shared" si="1"/>
        <v>1948.5351323760697</v>
      </c>
      <c r="I69" s="76">
        <v>7318.9477707223605</v>
      </c>
      <c r="J69" s="76">
        <v>2.7176588853218151</v>
      </c>
      <c r="K69" s="77">
        <v>12.758958857000433</v>
      </c>
      <c r="L69" s="76">
        <v>890.84862725831738</v>
      </c>
      <c r="M69" s="76">
        <v>10.846502030805967</v>
      </c>
      <c r="N69" s="77">
        <v>11.998692499704273</v>
      </c>
      <c r="O69" s="92"/>
      <c r="P69" s="91">
        <f t="shared" si="10"/>
        <v>123627.06885423421</v>
      </c>
      <c r="Q69" s="91">
        <f t="shared" si="10"/>
        <v>2.4913418571396591</v>
      </c>
      <c r="R69" s="91">
        <f t="shared" si="10"/>
        <v>207.31834477727091</v>
      </c>
      <c r="S69" s="91">
        <f t="shared" si="10"/>
        <v>132003.70313007431</v>
      </c>
      <c r="T69" s="91">
        <f t="shared" si="10"/>
        <v>1.4483114043322267</v>
      </c>
      <c r="U69" s="91">
        <f t="shared" si="10"/>
        <v>226.69046961086752</v>
      </c>
      <c r="V69" s="53">
        <f>B69*6*объемы!C69+объемы!B69*'приложение к приказу (2)'!C69</f>
        <v>39336740.714956999</v>
      </c>
      <c r="W69" s="52">
        <f>D69*объемы!B69</f>
        <v>39336740.714956999</v>
      </c>
      <c r="X69" s="53">
        <f t="shared" si="2"/>
        <v>0</v>
      </c>
      <c r="Y69" s="53">
        <f>E69*6*объемы!E69+'приложение к приказу (2)'!F69*объемы!D69</f>
        <v>41093910.763267592</v>
      </c>
      <c r="Z69" s="52">
        <f>G69*объемы!D69</f>
        <v>41093910.763267592</v>
      </c>
      <c r="AA69" s="53">
        <f t="shared" si="3"/>
        <v>0</v>
      </c>
    </row>
    <row r="70" spans="1:27" ht="12.75" x14ac:dyDescent="0.2">
      <c r="A70" s="87" t="s">
        <v>30</v>
      </c>
      <c r="B70" s="76">
        <v>689156.46185506659</v>
      </c>
      <c r="C70" s="76">
        <v>269.32432279309063</v>
      </c>
      <c r="D70" s="77">
        <v>1917.8660107494254</v>
      </c>
      <c r="E70" s="76">
        <v>681237.07764902327</v>
      </c>
      <c r="F70" s="76">
        <v>222.22037360329969</v>
      </c>
      <c r="G70" s="77">
        <v>2060.2583646696758</v>
      </c>
      <c r="H70" s="65">
        <f t="shared" si="1"/>
        <v>-7919.3842060433235</v>
      </c>
      <c r="I70" s="63">
        <v>1198047.4961842329</v>
      </c>
      <c r="J70" s="63">
        <v>253.28070424493626</v>
      </c>
      <c r="K70" s="64">
        <v>2684.2749144278541</v>
      </c>
      <c r="L70" s="63">
        <v>1252510.4065628173</v>
      </c>
      <c r="M70" s="63">
        <v>321.01115398356217</v>
      </c>
      <c r="N70" s="64">
        <v>3269.9218381128499</v>
      </c>
      <c r="P70" s="53">
        <f t="shared" si="10"/>
        <v>-508891.03432916629</v>
      </c>
      <c r="Q70" s="53">
        <f t="shared" si="10"/>
        <v>16.04361854815437</v>
      </c>
      <c r="R70" s="53">
        <f t="shared" si="10"/>
        <v>-766.40890367842871</v>
      </c>
      <c r="S70" s="53">
        <f t="shared" si="10"/>
        <v>-571273.32891379402</v>
      </c>
      <c r="T70" s="53">
        <f t="shared" si="10"/>
        <v>-98.790780380262476</v>
      </c>
      <c r="U70" s="53">
        <f t="shared" si="10"/>
        <v>-1209.6634734431741</v>
      </c>
      <c r="V70" s="53">
        <f>B70*6*объемы!C70+объемы!B70*'приложение к приказу (2)'!C70</f>
        <v>59784507.530011505</v>
      </c>
      <c r="W70" s="52">
        <f>D70*объемы!B70</f>
        <v>59784507.530011505</v>
      </c>
      <c r="X70" s="53">
        <f t="shared" si="2"/>
        <v>0</v>
      </c>
      <c r="Y70" s="53">
        <f>E70*6*объемы!E70+'приложение к приказу (2)'!F70*объемы!D70</f>
        <v>56940067.092994913</v>
      </c>
      <c r="Z70" s="52">
        <f>G70*объемы!D70</f>
        <v>56940067.092994913</v>
      </c>
      <c r="AA70" s="53">
        <f t="shared" si="3"/>
        <v>0</v>
      </c>
    </row>
    <row r="71" spans="1:27" ht="12.75" x14ac:dyDescent="0.2">
      <c r="A71" s="87" t="s">
        <v>31</v>
      </c>
      <c r="B71" s="76">
        <v>100000</v>
      </c>
      <c r="C71" s="76">
        <v>50</v>
      </c>
      <c r="D71" s="77">
        <v>175.05850647999711</v>
      </c>
      <c r="E71" s="76">
        <v>100000</v>
      </c>
      <c r="F71" s="76">
        <v>150</v>
      </c>
      <c r="G71" s="77">
        <v>301.29874690096392</v>
      </c>
      <c r="H71" s="53">
        <f t="shared" si="1"/>
        <v>0</v>
      </c>
      <c r="I71" s="63">
        <v>100000</v>
      </c>
      <c r="J71" s="63">
        <v>50</v>
      </c>
      <c r="K71" s="64">
        <v>225.21098478381256</v>
      </c>
      <c r="L71" s="63">
        <v>100000</v>
      </c>
      <c r="M71" s="63">
        <v>50</v>
      </c>
      <c r="N71" s="64">
        <v>221.09230492860399</v>
      </c>
      <c r="P71" s="53">
        <f t="shared" si="10"/>
        <v>0</v>
      </c>
      <c r="Q71" s="53">
        <f t="shared" si="10"/>
        <v>0</v>
      </c>
      <c r="R71" s="53">
        <f t="shared" si="10"/>
        <v>-50.152478303815457</v>
      </c>
      <c r="S71" s="53">
        <f t="shared" si="10"/>
        <v>0</v>
      </c>
      <c r="T71" s="53">
        <f t="shared" si="10"/>
        <v>100</v>
      </c>
      <c r="U71" s="53">
        <f t="shared" si="10"/>
        <v>80.206441972359926</v>
      </c>
      <c r="V71" s="53">
        <f>B71*6*объемы!C71+объемы!B71*'приложение к приказу (2)'!C71</f>
        <v>1812477.7</v>
      </c>
      <c r="W71" s="52">
        <f>D71*объемы!B71</f>
        <v>1812477.7</v>
      </c>
      <c r="X71" s="53">
        <f t="shared" si="2"/>
        <v>0</v>
      </c>
      <c r="Y71" s="53">
        <f>E71*6*объемы!E71+'приложение к приказу (2)'!F71*объемы!D71</f>
        <v>2578485.4500000002</v>
      </c>
      <c r="Z71" s="52">
        <f>G71*объемы!D71</f>
        <v>2578485.4499999997</v>
      </c>
      <c r="AA71" s="53">
        <f t="shared" si="3"/>
        <v>0</v>
      </c>
    </row>
    <row r="72" spans="1:27" ht="12.75" x14ac:dyDescent="0.2">
      <c r="A72" s="87" t="s">
        <v>32</v>
      </c>
      <c r="B72" s="76">
        <v>102432.27950278095</v>
      </c>
      <c r="C72" s="76">
        <v>116.71037258729139</v>
      </c>
      <c r="D72" s="77">
        <v>405.07775559512055</v>
      </c>
      <c r="E72" s="76">
        <v>102432.27950278095</v>
      </c>
      <c r="F72" s="76">
        <v>104.99486213269341</v>
      </c>
      <c r="G72" s="77">
        <v>364.4156226981471</v>
      </c>
      <c r="H72" s="53">
        <f t="shared" si="1"/>
        <v>0</v>
      </c>
      <c r="I72" s="63">
        <v>67240.981384423794</v>
      </c>
      <c r="J72" s="63">
        <v>74.947312667475984</v>
      </c>
      <c r="K72" s="64">
        <v>261.74164519454439</v>
      </c>
      <c r="L72" s="63">
        <v>67240.981384423794</v>
      </c>
      <c r="M72" s="63">
        <v>76.449776394433783</v>
      </c>
      <c r="N72" s="64">
        <v>266.98876231912834</v>
      </c>
      <c r="P72" s="53">
        <f t="shared" si="10"/>
        <v>35191.298118357154</v>
      </c>
      <c r="Q72" s="53">
        <f t="shared" si="10"/>
        <v>41.763059919815404</v>
      </c>
      <c r="R72" s="53">
        <f t="shared" si="10"/>
        <v>143.33611040057616</v>
      </c>
      <c r="S72" s="53">
        <f t="shared" si="10"/>
        <v>35191.298118357154</v>
      </c>
      <c r="T72" s="53">
        <f t="shared" si="10"/>
        <v>28.54508573825963</v>
      </c>
      <c r="U72" s="53">
        <f t="shared" si="10"/>
        <v>97.426860379018763</v>
      </c>
      <c r="V72" s="53">
        <f>B72*6*объемы!C72+объемы!B72*'приложение к приказу (2)'!C72</f>
        <v>3347157.4944824809</v>
      </c>
      <c r="W72" s="52">
        <f>D72*объемы!B72</f>
        <v>3347157.4944824809</v>
      </c>
      <c r="X72" s="53">
        <f t="shared" si="2"/>
        <v>0</v>
      </c>
      <c r="Y72" s="53">
        <f>E72*6*объемы!E72+'приложение к приказу (2)'!F72*объемы!D72</f>
        <v>3347157.4944824814</v>
      </c>
      <c r="Z72" s="52">
        <f>G72*объемы!D72</f>
        <v>3347157.4944824809</v>
      </c>
      <c r="AA72" s="53">
        <f t="shared" si="3"/>
        <v>0</v>
      </c>
    </row>
    <row r="73" spans="1:27" ht="12" customHeight="1" x14ac:dyDescent="0.2">
      <c r="A73" s="87" t="s">
        <v>25</v>
      </c>
      <c r="B73" s="76">
        <v>442708.33333333331</v>
      </c>
      <c r="C73" s="76">
        <v>1440.9221902017291</v>
      </c>
      <c r="D73" s="77">
        <v>2881.8443804034582</v>
      </c>
      <c r="E73" s="76">
        <v>520833.33333333337</v>
      </c>
      <c r="F73" s="76">
        <v>8208.8327039894939</v>
      </c>
      <c r="G73" s="77">
        <v>9850.5992447873923</v>
      </c>
      <c r="H73" s="53">
        <f t="shared" si="1"/>
        <v>78125.000000000058</v>
      </c>
      <c r="I73" s="63">
        <v>488505.74712643673</v>
      </c>
      <c r="J73" s="63">
        <v>1036.5853658536585</v>
      </c>
      <c r="K73" s="64">
        <v>2073.1707317073169</v>
      </c>
      <c r="L73" s="63">
        <v>488505.74712643673</v>
      </c>
      <c r="M73" s="63">
        <v>913.97849462365593</v>
      </c>
      <c r="N73" s="64">
        <v>1827.9569892473116</v>
      </c>
      <c r="P73" s="53">
        <f t="shared" si="10"/>
        <v>-45797.41379310342</v>
      </c>
      <c r="Q73" s="53">
        <f t="shared" si="10"/>
        <v>404.33682434807065</v>
      </c>
      <c r="R73" s="53">
        <f t="shared" si="10"/>
        <v>808.6736486961413</v>
      </c>
      <c r="S73" s="53">
        <f t="shared" si="10"/>
        <v>32327.586206896638</v>
      </c>
      <c r="T73" s="53">
        <f t="shared" si="10"/>
        <v>7294.854209365838</v>
      </c>
      <c r="U73" s="53">
        <f t="shared" si="10"/>
        <v>8022.6422555400804</v>
      </c>
      <c r="V73" s="53">
        <f>B73*6*объемы!C73+объемы!B73*'приложение к приказу (2)'!C73</f>
        <v>170000</v>
      </c>
      <c r="W73" s="52">
        <f>D73*объемы!B73</f>
        <v>170000</v>
      </c>
      <c r="X73" s="53">
        <f t="shared" si="2"/>
        <v>0</v>
      </c>
      <c r="Y73" s="53">
        <f>E73*6*объемы!E73+'приложение к приказу (2)'!F73*объемы!D73</f>
        <v>600000</v>
      </c>
      <c r="Z73" s="52">
        <f>G73*объемы!D73</f>
        <v>600000</v>
      </c>
      <c r="AA73" s="53">
        <f t="shared" si="3"/>
        <v>0</v>
      </c>
    </row>
    <row r="74" spans="1:27" ht="12.75" x14ac:dyDescent="0.2">
      <c r="A74" s="87" t="s">
        <v>21</v>
      </c>
      <c r="B74" s="76">
        <v>601621.66301944747</v>
      </c>
      <c r="C74" s="76">
        <v>394.36273693844782</v>
      </c>
      <c r="D74" s="77">
        <v>2408.5720229153881</v>
      </c>
      <c r="E74" s="76">
        <v>601491.74069716141</v>
      </c>
      <c r="F74" s="76">
        <v>401.97583011890509</v>
      </c>
      <c r="G74" s="77">
        <v>2515.4546302979743</v>
      </c>
      <c r="H74" s="53">
        <f t="shared" si="1"/>
        <v>-129.92232228606008</v>
      </c>
      <c r="I74" s="63">
        <v>1031550.7931765895</v>
      </c>
      <c r="J74" s="63">
        <v>22.527070891501065</v>
      </c>
      <c r="K74" s="64">
        <v>4152.9136676292646</v>
      </c>
      <c r="L74" s="63">
        <v>1031550.7931765895</v>
      </c>
      <c r="M74" s="63">
        <v>20.3894853740114</v>
      </c>
      <c r="N74" s="64">
        <v>4002.389142767342</v>
      </c>
      <c r="P74" s="53">
        <f t="shared" si="10"/>
        <v>-429929.13015714206</v>
      </c>
      <c r="Q74" s="53">
        <f t="shared" si="10"/>
        <v>371.83566604694676</v>
      </c>
      <c r="R74" s="53">
        <f t="shared" si="10"/>
        <v>-1744.3416447138766</v>
      </c>
      <c r="S74" s="53">
        <f t="shared" si="10"/>
        <v>-430059.05247942812</v>
      </c>
      <c r="T74" s="53">
        <f t="shared" si="10"/>
        <v>381.58634474489372</v>
      </c>
      <c r="U74" s="53">
        <f t="shared" si="10"/>
        <v>-1486.9345124693677</v>
      </c>
      <c r="V74" s="53">
        <f>B74*6*объемы!C74+объемы!B74*'приложение к приказу (2)'!C74</f>
        <v>18206913.764202345</v>
      </c>
      <c r="W74" s="52">
        <f>D74*объемы!B74</f>
        <v>18206913.764202345</v>
      </c>
      <c r="X74" s="53">
        <f t="shared" si="2"/>
        <v>0</v>
      </c>
      <c r="Y74" s="53">
        <f>E74*6*объемы!E74+'приложение к приказу (2)'!F74*объемы!D74</f>
        <v>18117826.097457338</v>
      </c>
      <c r="Z74" s="52">
        <f>G74*объемы!D74</f>
        <v>18117826.097457338</v>
      </c>
      <c r="AA74" s="53">
        <f t="shared" si="3"/>
        <v>0</v>
      </c>
    </row>
    <row r="75" spans="1:27" ht="12.75" x14ac:dyDescent="0.2">
      <c r="A75" s="87" t="s">
        <v>26</v>
      </c>
      <c r="B75" s="76">
        <v>404350.22005685209</v>
      </c>
      <c r="C75" s="76">
        <v>181.97843004213132</v>
      </c>
      <c r="D75" s="77">
        <v>1479.7049385905798</v>
      </c>
      <c r="E75" s="76">
        <v>404336.81288441201</v>
      </c>
      <c r="F75" s="76">
        <v>165.20956695060249</v>
      </c>
      <c r="G75" s="77">
        <v>1342.6383241784968</v>
      </c>
      <c r="H75" s="53">
        <f t="shared" si="1"/>
        <v>-13.40717244008556</v>
      </c>
      <c r="I75" s="63">
        <v>865358.03103672795</v>
      </c>
      <c r="J75" s="63">
        <v>172.34578044400249</v>
      </c>
      <c r="K75" s="64">
        <v>3476.8984279004467</v>
      </c>
      <c r="L75" s="63">
        <v>865358.03103672795</v>
      </c>
      <c r="M75" s="63">
        <v>116.43583277239318</v>
      </c>
      <c r="N75" s="64">
        <v>2376.1872508273782</v>
      </c>
      <c r="P75" s="53">
        <f t="shared" si="10"/>
        <v>-461007.81097987585</v>
      </c>
      <c r="Q75" s="53">
        <f t="shared" si="10"/>
        <v>9.632649598128836</v>
      </c>
      <c r="R75" s="53">
        <f t="shared" si="10"/>
        <v>-1997.1934893098669</v>
      </c>
      <c r="S75" s="53">
        <f t="shared" si="10"/>
        <v>-461021.21815231594</v>
      </c>
      <c r="T75" s="53">
        <f t="shared" si="10"/>
        <v>48.77373417820931</v>
      </c>
      <c r="U75" s="53">
        <f t="shared" si="10"/>
        <v>-1033.5489266488814</v>
      </c>
      <c r="V75" s="53">
        <f>B75*6*объемы!C75+объемы!B75*'приложение к приказу (2)'!C75</f>
        <v>21148441.642900869</v>
      </c>
      <c r="W75" s="52">
        <f>D75*объемы!B75</f>
        <v>21148441.642900869</v>
      </c>
      <c r="X75" s="53">
        <f t="shared" si="2"/>
        <v>0</v>
      </c>
      <c r="Y75" s="53">
        <f>E75*6*объемы!E75+'приложение к приказу (2)'!F75*объемы!D75</f>
        <v>21149320.783397451</v>
      </c>
      <c r="Z75" s="52">
        <f>G75*объемы!D75</f>
        <v>21149320.783397451</v>
      </c>
      <c r="AA75" s="53">
        <f t="shared" si="3"/>
        <v>0</v>
      </c>
    </row>
    <row r="76" spans="1:27" ht="12.75" x14ac:dyDescent="0.2">
      <c r="A76" s="87" t="s">
        <v>71</v>
      </c>
      <c r="B76" s="76">
        <v>450000</v>
      </c>
      <c r="C76" s="76">
        <v>350</v>
      </c>
      <c r="D76" s="77">
        <v>1191.9720363130346</v>
      </c>
      <c r="E76" s="76">
        <v>450000</v>
      </c>
      <c r="F76" s="76">
        <v>350</v>
      </c>
      <c r="G76" s="77">
        <v>1223.110329283712</v>
      </c>
      <c r="H76" s="65">
        <f t="shared" si="1"/>
        <v>0</v>
      </c>
      <c r="I76" s="63">
        <v>650000</v>
      </c>
      <c r="J76" s="63">
        <v>30</v>
      </c>
      <c r="K76" s="64">
        <v>1042.785044587657</v>
      </c>
      <c r="L76" s="63">
        <v>650000</v>
      </c>
      <c r="M76" s="63">
        <v>30</v>
      </c>
      <c r="N76" s="64">
        <v>1115.2435704475106</v>
      </c>
      <c r="P76" s="53">
        <f t="shared" si="10"/>
        <v>-200000</v>
      </c>
      <c r="Q76" s="53">
        <f t="shared" si="10"/>
        <v>320</v>
      </c>
      <c r="R76" s="53">
        <f t="shared" si="10"/>
        <v>149.18699172537754</v>
      </c>
      <c r="S76" s="53">
        <f t="shared" si="10"/>
        <v>-200000</v>
      </c>
      <c r="T76" s="53">
        <f t="shared" si="10"/>
        <v>320</v>
      </c>
      <c r="U76" s="53">
        <f t="shared" si="10"/>
        <v>107.86675883620137</v>
      </c>
      <c r="V76" s="53">
        <f>B76*6*объемы!C76+объемы!B76*'приложение к приказу (2)'!C76</f>
        <v>8994025</v>
      </c>
      <c r="W76" s="52">
        <f>D76*объемы!B76</f>
        <v>8994025.0000000019</v>
      </c>
      <c r="X76" s="53">
        <f t="shared" si="2"/>
        <v>0</v>
      </c>
      <c r="Y76" s="53">
        <f>E76*6*объемы!E76+'приложение к приказу (2)'!F76*объемы!D76</f>
        <v>8899840</v>
      </c>
      <c r="Z76" s="52">
        <f>G76*объемы!D76</f>
        <v>8899840.0000000019</v>
      </c>
      <c r="AA76" s="53">
        <f t="shared" si="3"/>
        <v>0</v>
      </c>
    </row>
    <row r="77" spans="1:27" ht="12.75" x14ac:dyDescent="0.2">
      <c r="A77" s="87" t="s">
        <v>62</v>
      </c>
      <c r="B77" s="76">
        <v>242225.78115021347</v>
      </c>
      <c r="C77" s="76">
        <v>157.74170236797573</v>
      </c>
      <c r="D77" s="77">
        <v>717.6982341884011</v>
      </c>
      <c r="E77" s="76">
        <v>242225.78115021347</v>
      </c>
      <c r="F77" s="76">
        <v>146.25899776001532</v>
      </c>
      <c r="G77" s="77">
        <v>659.01570443899209</v>
      </c>
      <c r="H77" s="53">
        <f t="shared" si="1"/>
        <v>0</v>
      </c>
      <c r="I77" s="63">
        <v>558493.16868946026</v>
      </c>
      <c r="J77" s="63">
        <v>89.855010033001122</v>
      </c>
      <c r="K77" s="64">
        <v>1709.3198189003792</v>
      </c>
      <c r="L77" s="63">
        <v>558493.16868946026</v>
      </c>
      <c r="M77" s="63">
        <v>71.614898881713245</v>
      </c>
      <c r="N77" s="64">
        <v>1332.5024344015565</v>
      </c>
      <c r="P77" s="53">
        <f t="shared" si="10"/>
        <v>-316267.38753924682</v>
      </c>
      <c r="Q77" s="53">
        <f t="shared" si="10"/>
        <v>67.886692334974612</v>
      </c>
      <c r="R77" s="53">
        <f t="shared" si="10"/>
        <v>-991.62158471197813</v>
      </c>
      <c r="S77" s="53">
        <f t="shared" si="10"/>
        <v>-316267.38753924682</v>
      </c>
      <c r="T77" s="53">
        <f t="shared" si="10"/>
        <v>74.644098878302074</v>
      </c>
      <c r="U77" s="53">
        <f t="shared" si="10"/>
        <v>-673.48672996256437</v>
      </c>
      <c r="V77" s="53">
        <f>B77*6*объемы!C77+объемы!B77*'приложение к приказу (2)'!C77</f>
        <v>15949034.655287063</v>
      </c>
      <c r="W77" s="52">
        <f>D77*объемы!B77</f>
        <v>15949034.655287063</v>
      </c>
      <c r="X77" s="53">
        <f t="shared" si="2"/>
        <v>0</v>
      </c>
      <c r="Y77" s="53">
        <f>E77*6*объемы!E77+'приложение к приказу (2)'!F77*объемы!D77</f>
        <v>15993048.472644633</v>
      </c>
      <c r="Z77" s="52">
        <f>G77*объемы!D77</f>
        <v>15993048.472644633</v>
      </c>
      <c r="AA77" s="53">
        <f t="shared" si="3"/>
        <v>0</v>
      </c>
    </row>
    <row r="78" spans="1:27" ht="12.75" x14ac:dyDescent="0.2">
      <c r="A78" s="87" t="s">
        <v>7</v>
      </c>
      <c r="B78" s="76">
        <v>7591340.9736507004</v>
      </c>
      <c r="C78" s="76">
        <v>1.3754814184964739</v>
      </c>
      <c r="D78" s="77">
        <v>15506.802380833287</v>
      </c>
      <c r="E78" s="76">
        <v>7596238.61298854</v>
      </c>
      <c r="F78" s="76">
        <v>1.2847525566575877</v>
      </c>
      <c r="G78" s="77">
        <v>15942.494475564006</v>
      </c>
      <c r="H78" s="66">
        <f t="shared" si="1"/>
        <v>4897.6393378395587</v>
      </c>
      <c r="I78" s="67">
        <v>17614991.482112437</v>
      </c>
      <c r="J78" s="63">
        <v>2.80526369478731</v>
      </c>
      <c r="K78" s="64">
        <v>31646.179740895644</v>
      </c>
      <c r="L78" s="63">
        <v>17614991.482112437</v>
      </c>
      <c r="M78" s="63">
        <v>2.4827337155238567</v>
      </c>
      <c r="N78" s="64">
        <v>28007.719044824626</v>
      </c>
      <c r="P78" s="53">
        <f t="shared" si="10"/>
        <v>-10023650.508461736</v>
      </c>
      <c r="Q78" s="53">
        <f t="shared" si="10"/>
        <v>-1.4297822762908361</v>
      </c>
      <c r="R78" s="53">
        <f t="shared" si="10"/>
        <v>-16139.377360062357</v>
      </c>
      <c r="S78" s="53">
        <f t="shared" si="10"/>
        <v>-10018752.869123898</v>
      </c>
      <c r="T78" s="53">
        <f t="shared" si="10"/>
        <v>-1.197981158866269</v>
      </c>
      <c r="U78" s="53">
        <f t="shared" si="10"/>
        <v>-12065.224569260619</v>
      </c>
      <c r="V78" s="53">
        <f>B78*6*объемы!C78+объемы!B78*'приложение к приказу (2)'!C78</f>
        <v>620054999.99999988</v>
      </c>
      <c r="W78" s="52">
        <f>D78*объемы!B78</f>
        <v>620054999.99999988</v>
      </c>
      <c r="X78" s="53">
        <f t="shared" si="2"/>
        <v>0</v>
      </c>
      <c r="Y78" s="53">
        <f>E78*6*объемы!E78+'приложение к приказу (2)'!F78*объемы!D78</f>
        <v>620450000</v>
      </c>
      <c r="Z78" s="52">
        <f>G78*объемы!D78</f>
        <v>620450000</v>
      </c>
      <c r="AA78" s="53">
        <f t="shared" si="3"/>
        <v>0</v>
      </c>
    </row>
    <row r="79" spans="1:27" ht="12.75" x14ac:dyDescent="0.2">
      <c r="A79" s="87" t="s">
        <v>12</v>
      </c>
      <c r="B79" s="76">
        <v>256626.6518665289</v>
      </c>
      <c r="C79" s="76">
        <v>102.85585988137933</v>
      </c>
      <c r="D79" s="77">
        <v>1962.2518887236404</v>
      </c>
      <c r="E79" s="76">
        <v>259579.70955933552</v>
      </c>
      <c r="F79" s="76">
        <v>54.656509788894802</v>
      </c>
      <c r="G79" s="77">
        <v>1657.1580470848539</v>
      </c>
      <c r="H79" s="66"/>
      <c r="I79" s="67">
        <v>735779.52345465426</v>
      </c>
      <c r="J79" s="63">
        <v>270.68569392075756</v>
      </c>
      <c r="K79" s="64">
        <v>5849.6498706491975</v>
      </c>
      <c r="L79" s="63">
        <v>735779.52345465426</v>
      </c>
      <c r="M79" s="63">
        <v>228.23466473922804</v>
      </c>
      <c r="N79" s="64">
        <v>4604.868656192315</v>
      </c>
      <c r="P79" s="53">
        <f t="shared" ref="P79:U121" si="13">B79-I79</f>
        <v>-479152.87158812536</v>
      </c>
      <c r="Q79" s="53">
        <f t="shared" si="13"/>
        <v>-167.82983403937823</v>
      </c>
      <c r="R79" s="53">
        <f t="shared" si="13"/>
        <v>-3887.3979819255574</v>
      </c>
      <c r="S79" s="53">
        <f t="shared" si="13"/>
        <v>-476199.81389531877</v>
      </c>
      <c r="T79" s="53">
        <f t="shared" si="13"/>
        <v>-173.57815495033324</v>
      </c>
      <c r="U79" s="53">
        <f t="shared" si="13"/>
        <v>-2947.7106091074611</v>
      </c>
      <c r="V79" s="53">
        <f>B79*6*объемы!C79+объемы!B79*'приложение к приказу (2)'!C79</f>
        <v>27501529.273509551</v>
      </c>
      <c r="W79" s="52">
        <f>D79*объемы!B79</f>
        <v>27501529.273509547</v>
      </c>
      <c r="X79" s="53">
        <f t="shared" si="2"/>
        <v>0</v>
      </c>
      <c r="Y79" s="53">
        <f>E79*6*объемы!E79+'приложение к приказу (2)'!F79*объемы!D79</f>
        <v>27258907.576527711</v>
      </c>
      <c r="Z79" s="52">
        <f>G79*объемы!D79</f>
        <v>27258907.576527707</v>
      </c>
      <c r="AA79" s="53">
        <f t="shared" si="3"/>
        <v>0</v>
      </c>
    </row>
    <row r="80" spans="1:27" ht="12.75" x14ac:dyDescent="0.2">
      <c r="A80" s="87" t="s">
        <v>15</v>
      </c>
      <c r="B80" s="76">
        <v>1576557.4394297497</v>
      </c>
      <c r="C80" s="76">
        <v>192.0449659266977</v>
      </c>
      <c r="D80" s="77">
        <v>5546.2088994631395</v>
      </c>
      <c r="E80" s="76">
        <v>1576557.4394297497</v>
      </c>
      <c r="F80" s="76">
        <v>190.11872187702309</v>
      </c>
      <c r="G80" s="77">
        <v>5646.7709405714604</v>
      </c>
      <c r="H80" s="66"/>
      <c r="I80" s="67">
        <v>2421047.937484995</v>
      </c>
      <c r="J80" s="63">
        <v>223.2529424238115</v>
      </c>
      <c r="K80" s="64">
        <v>8358.5242591679435</v>
      </c>
      <c r="L80" s="63">
        <v>2421047.937484995</v>
      </c>
      <c r="M80" s="63">
        <v>233.97040293345282</v>
      </c>
      <c r="N80" s="64">
        <v>8740.9598748303852</v>
      </c>
      <c r="P80" s="53">
        <f t="shared" si="13"/>
        <v>-844490.49805524526</v>
      </c>
      <c r="Q80" s="53">
        <f t="shared" si="13"/>
        <v>-31.207976497113805</v>
      </c>
      <c r="R80" s="53">
        <f t="shared" si="13"/>
        <v>-2812.315359704804</v>
      </c>
      <c r="S80" s="53">
        <f t="shared" si="13"/>
        <v>-844490.49805524526</v>
      </c>
      <c r="T80" s="53">
        <f t="shared" si="13"/>
        <v>-43.851681056429726</v>
      </c>
      <c r="U80" s="53">
        <f t="shared" si="13"/>
        <v>-3094.1889342589247</v>
      </c>
      <c r="V80" s="53">
        <f>B80*6*объемы!C80+объемы!B80*'приложение к приказу (2)'!C80</f>
        <v>5436283.0390757807</v>
      </c>
      <c r="W80" s="52">
        <f>D80*объемы!B80</f>
        <v>5436283.0390757807</v>
      </c>
      <c r="X80" s="53">
        <f t="shared" ref="X80:X148" si="14">V80-W80</f>
        <v>0</v>
      </c>
      <c r="Y80" s="53">
        <f>E80*6*объемы!E80+'приложение к приказу (2)'!F80*объемы!D80</f>
        <v>5430894.887513415</v>
      </c>
      <c r="Z80" s="52">
        <f>G80*объемы!D80</f>
        <v>5430894.887513415</v>
      </c>
      <c r="AA80" s="53">
        <f t="shared" ref="AA80:AA148" si="15">Y80-Z80</f>
        <v>0</v>
      </c>
    </row>
    <row r="81" spans="1:27" ht="12" customHeight="1" x14ac:dyDescent="0.2">
      <c r="A81" s="87" t="s">
        <v>17</v>
      </c>
      <c r="B81" s="76">
        <v>455958.26555134862</v>
      </c>
      <c r="C81" s="76">
        <v>223.43245190158143</v>
      </c>
      <c r="D81" s="77">
        <v>1865.9921588714019</v>
      </c>
      <c r="E81" s="76">
        <v>455958.26555134862</v>
      </c>
      <c r="F81" s="76">
        <v>208.95449495568459</v>
      </c>
      <c r="G81" s="77">
        <v>1700.9550618964745</v>
      </c>
      <c r="H81" s="53">
        <f t="shared" ref="H81:H167" si="16">E81-B81</f>
        <v>0</v>
      </c>
      <c r="I81" s="63">
        <v>115000</v>
      </c>
      <c r="J81" s="63">
        <v>10</v>
      </c>
      <c r="K81" s="64">
        <v>388.81666675948924</v>
      </c>
      <c r="L81" s="63">
        <v>150000</v>
      </c>
      <c r="M81" s="63">
        <v>10</v>
      </c>
      <c r="N81" s="64">
        <v>474.85298699330582</v>
      </c>
      <c r="P81" s="53">
        <f t="shared" si="13"/>
        <v>340958.26555134862</v>
      </c>
      <c r="Q81" s="53">
        <f t="shared" si="13"/>
        <v>213.43245190158143</v>
      </c>
      <c r="R81" s="53">
        <f t="shared" si="13"/>
        <v>1477.1754921119127</v>
      </c>
      <c r="S81" s="53">
        <f t="shared" si="13"/>
        <v>305958.26555134862</v>
      </c>
      <c r="T81" s="53">
        <f t="shared" si="13"/>
        <v>198.95449495568459</v>
      </c>
      <c r="U81" s="53">
        <f t="shared" si="13"/>
        <v>1226.1020749031686</v>
      </c>
      <c r="V81" s="53">
        <f>B81*6*объемы!C81+объемы!B81*'приложение к приказу (2)'!C81</f>
        <v>10955295.944498762</v>
      </c>
      <c r="W81" s="52">
        <f>D81*объемы!B81</f>
        <v>10955295.944498764</v>
      </c>
      <c r="X81" s="53">
        <f t="shared" si="14"/>
        <v>0</v>
      </c>
      <c r="Y81" s="53">
        <f>E81*6*объемы!E81+'приложение к приказу (2)'!F81*объемы!D81</f>
        <v>10994090.724421686</v>
      </c>
      <c r="Z81" s="52">
        <f>G81*объемы!D81</f>
        <v>10994090.724421686</v>
      </c>
      <c r="AA81" s="53">
        <f t="shared" si="15"/>
        <v>0</v>
      </c>
    </row>
    <row r="82" spans="1:27" ht="12.75" x14ac:dyDescent="0.2">
      <c r="A82" s="87" t="s">
        <v>14</v>
      </c>
      <c r="B82" s="76">
        <v>296085.39061928785</v>
      </c>
      <c r="C82" s="76">
        <v>157.75594334954812</v>
      </c>
      <c r="D82" s="77">
        <v>2052.9078798372707</v>
      </c>
      <c r="E82" s="76">
        <v>296085.39061928785</v>
      </c>
      <c r="F82" s="76">
        <v>149.45551565696579</v>
      </c>
      <c r="G82" s="77">
        <v>2108.3171765895918</v>
      </c>
      <c r="H82" s="53">
        <f t="shared" si="16"/>
        <v>0</v>
      </c>
      <c r="I82" s="63">
        <v>273256.07305765222</v>
      </c>
      <c r="J82" s="63">
        <v>76.985666808687</v>
      </c>
      <c r="K82" s="64">
        <v>979.48278883396426</v>
      </c>
      <c r="L82" s="63">
        <v>273256.07305765222</v>
      </c>
      <c r="M82" s="63">
        <v>75.313415407361958</v>
      </c>
      <c r="N82" s="64">
        <v>994.67964251722572</v>
      </c>
      <c r="P82" s="53">
        <f t="shared" si="13"/>
        <v>22829.317561635631</v>
      </c>
      <c r="Q82" s="53">
        <f t="shared" si="13"/>
        <v>80.770276540861119</v>
      </c>
      <c r="R82" s="53">
        <f t="shared" si="13"/>
        <v>1073.4250910033065</v>
      </c>
      <c r="S82" s="53">
        <f t="shared" si="13"/>
        <v>22829.317561635631</v>
      </c>
      <c r="T82" s="53">
        <f t="shared" si="13"/>
        <v>74.142100249603828</v>
      </c>
      <c r="U82" s="53">
        <f t="shared" si="13"/>
        <v>1113.6375340723662</v>
      </c>
      <c r="V82" s="53">
        <f>B82*6*объемы!C82+объемы!B82*'приложение к приказу (2)'!C82</f>
        <v>473400.55709047464</v>
      </c>
      <c r="W82" s="52">
        <f>D82*объемы!B82</f>
        <v>473400.55709047458</v>
      </c>
      <c r="X82" s="53">
        <f t="shared" si="14"/>
        <v>0</v>
      </c>
      <c r="Y82" s="53">
        <f>E82*6*объемы!E82+'приложение к приказу (2)'!F82*объемы!D82</f>
        <v>470365.56209713791</v>
      </c>
      <c r="Z82" s="52">
        <f>G82*объемы!D82</f>
        <v>470365.56209713791</v>
      </c>
      <c r="AA82" s="53">
        <f t="shared" si="15"/>
        <v>0</v>
      </c>
    </row>
    <row r="83" spans="1:27" ht="16.5" customHeight="1" x14ac:dyDescent="0.2">
      <c r="A83" s="87" t="s">
        <v>13</v>
      </c>
      <c r="B83" s="76">
        <v>618460.83837953024</v>
      </c>
      <c r="C83" s="76">
        <v>303.78304055737169</v>
      </c>
      <c r="D83" s="77">
        <v>2408.5748210926231</v>
      </c>
      <c r="E83" s="76">
        <v>615822.95116620057</v>
      </c>
      <c r="F83" s="76">
        <v>331.34894466764882</v>
      </c>
      <c r="G83" s="77">
        <v>2377.9309854019393</v>
      </c>
      <c r="H83" s="53">
        <f t="shared" si="16"/>
        <v>-2637.8872133296682</v>
      </c>
      <c r="I83" s="63">
        <v>1006514.2621950345</v>
      </c>
      <c r="J83" s="63">
        <v>21.087729494671436</v>
      </c>
      <c r="K83" s="64">
        <v>1477.8846879348532</v>
      </c>
      <c r="L83" s="63">
        <v>1006514.2621950345</v>
      </c>
      <c r="M83" s="63">
        <v>19.017979724965798</v>
      </c>
      <c r="N83" s="64">
        <v>1324.1248815888616</v>
      </c>
      <c r="P83" s="53">
        <f t="shared" si="13"/>
        <v>-388053.4238155043</v>
      </c>
      <c r="Q83" s="53">
        <f t="shared" si="13"/>
        <v>282.69531106270028</v>
      </c>
      <c r="R83" s="53">
        <f t="shared" si="13"/>
        <v>930.69013315776988</v>
      </c>
      <c r="S83" s="53">
        <f t="shared" si="13"/>
        <v>-390691.31102883397</v>
      </c>
      <c r="T83" s="53">
        <f t="shared" si="13"/>
        <v>312.33096494268301</v>
      </c>
      <c r="U83" s="53">
        <f t="shared" si="13"/>
        <v>1053.8061038130777</v>
      </c>
      <c r="V83" s="53">
        <f>B83*6*объемы!C83+объемы!B83*'приложение к приказу (2)'!C83</f>
        <v>8977541.1450290605</v>
      </c>
      <c r="W83" s="52">
        <f>D83*объемы!B83</f>
        <v>8977541.1450290605</v>
      </c>
      <c r="X83" s="53">
        <f t="shared" si="14"/>
        <v>0</v>
      </c>
      <c r="Y83" s="53">
        <f>E83*6*объемы!E83+'приложение к приказу (2)'!F83*объемы!D83</f>
        <v>9076536.4140383638</v>
      </c>
      <c r="Z83" s="52">
        <f>G83*объемы!D83</f>
        <v>9076536.4140383638</v>
      </c>
      <c r="AA83" s="53">
        <f t="shared" si="15"/>
        <v>0</v>
      </c>
    </row>
    <row r="84" spans="1:27" ht="15" customHeight="1" x14ac:dyDescent="0.2">
      <c r="A84" s="87" t="s">
        <v>11</v>
      </c>
      <c r="B84" s="76">
        <v>270792.20665185875</v>
      </c>
      <c r="C84" s="76">
        <v>30.910827230857468</v>
      </c>
      <c r="D84" s="77">
        <v>642.04181373365134</v>
      </c>
      <c r="E84" s="76">
        <v>270792.20665185875</v>
      </c>
      <c r="F84" s="76">
        <v>30.886592410176014</v>
      </c>
      <c r="G84" s="77">
        <v>638.25008269130183</v>
      </c>
      <c r="H84" s="53">
        <f t="shared" si="16"/>
        <v>0</v>
      </c>
      <c r="I84" s="63">
        <v>260242.26495359943</v>
      </c>
      <c r="J84" s="63">
        <v>59.032900542497558</v>
      </c>
      <c r="K84" s="64">
        <v>516.94540205481212</v>
      </c>
      <c r="L84" s="63">
        <v>260242.26495359943</v>
      </c>
      <c r="M84" s="63">
        <v>62.687088353264656</v>
      </c>
      <c r="N84" s="64">
        <v>567.20445839190131</v>
      </c>
      <c r="P84" s="53">
        <f t="shared" si="13"/>
        <v>10549.941698259325</v>
      </c>
      <c r="Q84" s="53">
        <f t="shared" si="13"/>
        <v>-28.12207331164009</v>
      </c>
      <c r="R84" s="53">
        <f t="shared" si="13"/>
        <v>125.09641167883922</v>
      </c>
      <c r="S84" s="53">
        <f t="shared" si="13"/>
        <v>10549.941698259325</v>
      </c>
      <c r="T84" s="53">
        <f t="shared" si="13"/>
        <v>-31.800495943088642</v>
      </c>
      <c r="U84" s="53">
        <f t="shared" si="13"/>
        <v>71.045624299400515</v>
      </c>
      <c r="V84" s="53">
        <f>B84*6*объемы!C84+объемы!B84*'приложение к приказу (2)'!C84</f>
        <v>17246848.863462023</v>
      </c>
      <c r="W84" s="52">
        <f>D84*объемы!B84</f>
        <v>17246848.86346202</v>
      </c>
      <c r="X84" s="53">
        <f t="shared" si="14"/>
        <v>0</v>
      </c>
      <c r="Y84" s="53">
        <f>E84*6*объемы!E84+'приложение к приказу (2)'!F84*объемы!D84</f>
        <v>17251344.457573947</v>
      </c>
      <c r="Z84" s="52">
        <f>G84*объемы!D84</f>
        <v>17251344.457573947</v>
      </c>
      <c r="AA84" s="53">
        <f t="shared" si="15"/>
        <v>0</v>
      </c>
    </row>
    <row r="85" spans="1:27" ht="38.25" x14ac:dyDescent="0.2">
      <c r="A85" s="87" t="s">
        <v>10</v>
      </c>
      <c r="B85" s="76">
        <v>143926.40417878714</v>
      </c>
      <c r="C85" s="76">
        <v>87.257877728770694</v>
      </c>
      <c r="D85" s="77">
        <f>B85*6*объемы!C85/объемы!B85+'приложение к приказу (2)'!C85</f>
        <v>385.96853013846498</v>
      </c>
      <c r="E85" s="76">
        <v>135371.64046793946</v>
      </c>
      <c r="F85" s="76">
        <v>86.849816810251184</v>
      </c>
      <c r="G85" s="77">
        <f>E85*6*объемы!E85/объемы!D85+'приложение к приказу (2)'!F85</f>
        <v>380.14623253702149</v>
      </c>
      <c r="H85" s="68">
        <f t="shared" si="16"/>
        <v>-8554.7637108476774</v>
      </c>
      <c r="I85" s="63">
        <v>230486.86703420454</v>
      </c>
      <c r="J85" s="63">
        <v>40.758806505174789</v>
      </c>
      <c r="K85" s="64">
        <v>633.8679064371961</v>
      </c>
      <c r="L85" s="63">
        <v>228579.59864306822</v>
      </c>
      <c r="M85" s="63">
        <v>42.363440419808853</v>
      </c>
      <c r="N85" s="64">
        <v>588.01689650514754</v>
      </c>
      <c r="P85" s="53">
        <f t="shared" si="13"/>
        <v>-86560.462855417398</v>
      </c>
      <c r="Q85" s="53">
        <f t="shared" si="13"/>
        <v>46.499071223595905</v>
      </c>
      <c r="R85" s="53">
        <f t="shared" si="13"/>
        <v>-247.89937629873111</v>
      </c>
      <c r="S85" s="53">
        <f t="shared" si="13"/>
        <v>-93207.958175128762</v>
      </c>
      <c r="T85" s="53">
        <f t="shared" si="13"/>
        <v>44.486376390442331</v>
      </c>
      <c r="U85" s="53">
        <f t="shared" si="13"/>
        <v>-207.87066396812605</v>
      </c>
      <c r="V85" s="53">
        <f>B85*6*объемы!C85+объемы!B85*'приложение к приказу (2)'!C85</f>
        <v>21738703.661447495</v>
      </c>
      <c r="W85" s="52">
        <f>D85*объемы!B85</f>
        <v>21738703.661447499</v>
      </c>
      <c r="X85" s="53">
        <f t="shared" ref="X85" si="17">V85-W85</f>
        <v>0</v>
      </c>
      <c r="Y85" s="53">
        <f>E85*6*объемы!E85+'приложение к приказу (2)'!F85*объемы!D85</f>
        <v>20509903.095374487</v>
      </c>
      <c r="Z85" s="52">
        <f>G85*объемы!D85</f>
        <v>20509903.095374487</v>
      </c>
      <c r="AA85" s="53">
        <f t="shared" ref="AA85" si="18">Y85-Z85</f>
        <v>0</v>
      </c>
    </row>
    <row r="86" spans="1:27" ht="38.25" x14ac:dyDescent="0.2">
      <c r="A86" s="87" t="s">
        <v>9</v>
      </c>
      <c r="B86" s="76">
        <v>508231.72781980201</v>
      </c>
      <c r="C86" s="76">
        <v>11.04695629905237</v>
      </c>
      <c r="D86" s="77">
        <f>B86*6*объемы!C86/объемы!B86+'приложение к приказу (2)'!C86</f>
        <v>954.64167639901575</v>
      </c>
      <c r="E86" s="76">
        <v>507842.78235950315</v>
      </c>
      <c r="F86" s="76">
        <v>12.079070683821691</v>
      </c>
      <c r="G86" s="77">
        <f>E86*6*объемы!E86/объемы!D86+'приложение к приказу (2)'!F86</f>
        <v>991.74806269283954</v>
      </c>
      <c r="H86" s="68">
        <f t="shared" si="16"/>
        <v>-388.94546029885532</v>
      </c>
      <c r="I86" s="63">
        <v>332536.81959940749</v>
      </c>
      <c r="J86" s="63">
        <v>44.061798871287586</v>
      </c>
      <c r="K86" s="64">
        <v>726.92789353666149</v>
      </c>
      <c r="L86" s="63">
        <v>314156.82651096303</v>
      </c>
      <c r="M86" s="63">
        <v>93.027208104368995</v>
      </c>
      <c r="N86" s="64">
        <v>686.61592139858351</v>
      </c>
      <c r="P86" s="53">
        <f t="shared" si="13"/>
        <v>175694.90822039451</v>
      </c>
      <c r="Q86" s="53">
        <f t="shared" si="13"/>
        <v>-33.014842572235217</v>
      </c>
      <c r="R86" s="53">
        <f t="shared" si="13"/>
        <v>227.71378286235426</v>
      </c>
      <c r="S86" s="53">
        <f t="shared" si="13"/>
        <v>193685.95584854012</v>
      </c>
      <c r="T86" s="53">
        <f t="shared" si="13"/>
        <v>-80.948137420547312</v>
      </c>
      <c r="U86" s="53">
        <f t="shared" si="13"/>
        <v>305.13214129425603</v>
      </c>
      <c r="V86" s="53">
        <f>B86*6*объемы!C86+объемы!B86*'приложение к приказу (2)'!C86</f>
        <v>105312650.21385457</v>
      </c>
      <c r="W86" s="52">
        <f>D86*объемы!B86</f>
        <v>105312650.21385457</v>
      </c>
      <c r="X86" s="53">
        <f t="shared" si="14"/>
        <v>0</v>
      </c>
      <c r="Y86" s="53">
        <f>E86*6*объемы!E86+'приложение к приказу (2)'!F86*объемы!D86</f>
        <v>105296797.63792245</v>
      </c>
      <c r="Z86" s="52">
        <f>G86*объемы!D86</f>
        <v>105296797.63792245</v>
      </c>
      <c r="AA86" s="53">
        <f t="shared" si="15"/>
        <v>0</v>
      </c>
    </row>
    <row r="87" spans="1:27" ht="12.75" x14ac:dyDescent="0.2">
      <c r="A87" s="87" t="s">
        <v>18</v>
      </c>
      <c r="B87" s="76">
        <v>1062859.4898400344</v>
      </c>
      <c r="C87" s="76">
        <v>328.5836179530196</v>
      </c>
      <c r="D87" s="77">
        <v>4330.704907289869</v>
      </c>
      <c r="E87" s="76">
        <v>1062859.4898400344</v>
      </c>
      <c r="F87" s="76">
        <v>269.06230462231167</v>
      </c>
      <c r="G87" s="77">
        <v>3614.4806626243799</v>
      </c>
      <c r="H87" s="53">
        <f t="shared" si="16"/>
        <v>0</v>
      </c>
      <c r="I87" s="63">
        <v>10000</v>
      </c>
      <c r="J87" s="63">
        <v>10</v>
      </c>
      <c r="K87" s="64">
        <v>51.682581498214688</v>
      </c>
      <c r="L87" s="63">
        <v>10000</v>
      </c>
      <c r="M87" s="63">
        <v>10</v>
      </c>
      <c r="N87" s="64">
        <v>49.172861617320166</v>
      </c>
      <c r="P87" s="53">
        <f t="shared" si="13"/>
        <v>1052859.4898400344</v>
      </c>
      <c r="Q87" s="53">
        <f t="shared" si="13"/>
        <v>318.5836179530196</v>
      </c>
      <c r="R87" s="53">
        <f t="shared" si="13"/>
        <v>4279.0223257916541</v>
      </c>
      <c r="S87" s="53">
        <f t="shared" si="13"/>
        <v>1052859.4898400344</v>
      </c>
      <c r="T87" s="53">
        <f t="shared" si="13"/>
        <v>259.06230462231167</v>
      </c>
      <c r="U87" s="53">
        <f t="shared" si="13"/>
        <v>3565.3078010070599</v>
      </c>
      <c r="V87" s="53">
        <f>B87*6*объемы!C87+объемы!B87*'приложение к приказу (2)'!C87</f>
        <v>21578603.341553234</v>
      </c>
      <c r="W87" s="52">
        <f>D87*объемы!B87</f>
        <v>21578603.341553234</v>
      </c>
      <c r="X87" s="53">
        <f t="shared" si="14"/>
        <v>0</v>
      </c>
      <c r="Y87" s="53">
        <f>E87*6*объемы!E87+'приложение к приказу (2)'!F87*объемы!D87</f>
        <v>21545196.3337714</v>
      </c>
      <c r="Z87" s="52">
        <f>G87*объемы!D87</f>
        <v>21545196.3337714</v>
      </c>
      <c r="AA87" s="53">
        <f t="shared" si="15"/>
        <v>0</v>
      </c>
    </row>
    <row r="88" spans="1:27" ht="12.75" x14ac:dyDescent="0.2">
      <c r="A88" s="87" t="s">
        <v>19</v>
      </c>
      <c r="B88" s="76">
        <v>801382.48269190034</v>
      </c>
      <c r="C88" s="76">
        <v>362.52562530600858</v>
      </c>
      <c r="D88" s="77">
        <v>3087.8864543257887</v>
      </c>
      <c r="E88" s="76">
        <v>801381.50866795331</v>
      </c>
      <c r="F88" s="76">
        <v>360.02800989912532</v>
      </c>
      <c r="G88" s="77">
        <v>3130.7041201193379</v>
      </c>
      <c r="H88" s="53">
        <f t="shared" si="16"/>
        <v>-0.97402394702658057</v>
      </c>
      <c r="I88" s="63">
        <v>1246462.4642588259</v>
      </c>
      <c r="J88" s="63">
        <v>375.16094517361756</v>
      </c>
      <c r="K88" s="64">
        <v>4811.1373882220387</v>
      </c>
      <c r="L88" s="63">
        <v>1246462.4642588259</v>
      </c>
      <c r="M88" s="63">
        <v>339.88499904345883</v>
      </c>
      <c r="N88" s="64">
        <v>4462.425540378259</v>
      </c>
      <c r="P88" s="53">
        <f t="shared" si="13"/>
        <v>-445079.98156692553</v>
      </c>
      <c r="Q88" s="53">
        <f t="shared" si="13"/>
        <v>-12.635319867608985</v>
      </c>
      <c r="R88" s="53">
        <f t="shared" si="13"/>
        <v>-1723.25093389625</v>
      </c>
      <c r="S88" s="53">
        <f t="shared" si="13"/>
        <v>-445080.95559087256</v>
      </c>
      <c r="T88" s="53">
        <f t="shared" si="13"/>
        <v>20.143010855666489</v>
      </c>
      <c r="U88" s="53">
        <f t="shared" si="13"/>
        <v>-1331.7214202589212</v>
      </c>
      <c r="V88" s="53">
        <f>B88*6*объемы!C88+объемы!B88*'приложение к приказу (2)'!C88</f>
        <v>15896945.880247675</v>
      </c>
      <c r="W88" s="52">
        <f>D88*объемы!B88</f>
        <v>15896945.880247675</v>
      </c>
      <c r="X88" s="53">
        <f t="shared" si="14"/>
        <v>0</v>
      </c>
      <c r="Y88" s="53">
        <f>E88*6*объемы!E88+'приложение к приказу (2)'!F88*объемы!D88</f>
        <v>15853754.174711281</v>
      </c>
      <c r="Z88" s="52">
        <f>G88*объемы!D88</f>
        <v>15853754.174711281</v>
      </c>
      <c r="AA88" s="53">
        <f t="shared" si="15"/>
        <v>0</v>
      </c>
    </row>
    <row r="89" spans="1:27" ht="13.5" customHeight="1" x14ac:dyDescent="0.2">
      <c r="A89" s="87" t="s">
        <v>68</v>
      </c>
      <c r="B89" s="76">
        <v>377824.05909749464</v>
      </c>
      <c r="C89" s="76">
        <v>266.31306231923497</v>
      </c>
      <c r="D89" s="77">
        <v>1224.1205520298211</v>
      </c>
      <c r="E89" s="76">
        <v>377824.04989372537</v>
      </c>
      <c r="F89" s="76">
        <v>261.49595816565477</v>
      </c>
      <c r="G89" s="77">
        <v>1204.6953615637644</v>
      </c>
      <c r="H89" s="53">
        <f t="shared" si="16"/>
        <v>-9.2037692666053772E-3</v>
      </c>
      <c r="I89" s="63">
        <v>588376.51304015378</v>
      </c>
      <c r="J89" s="63">
        <v>187.35042813725386</v>
      </c>
      <c r="K89" s="64">
        <v>2011.4220055489093</v>
      </c>
      <c r="L89" s="63">
        <v>588376.51304015378</v>
      </c>
      <c r="M89" s="63">
        <v>187.89305410388658</v>
      </c>
      <c r="N89" s="64">
        <v>2040.7338151932909</v>
      </c>
      <c r="P89" s="53">
        <f t="shared" si="13"/>
        <v>-210552.45394265914</v>
      </c>
      <c r="Q89" s="53">
        <f t="shared" si="13"/>
        <v>78.962634181981116</v>
      </c>
      <c r="R89" s="53">
        <f t="shared" si="13"/>
        <v>-787.30145351908823</v>
      </c>
      <c r="S89" s="53">
        <f t="shared" si="13"/>
        <v>-210552.4631464284</v>
      </c>
      <c r="T89" s="53">
        <f t="shared" si="13"/>
        <v>73.602904061768186</v>
      </c>
      <c r="U89" s="53">
        <f t="shared" si="13"/>
        <v>-836.03845362952643</v>
      </c>
      <c r="V89" s="53">
        <f>B89*6*объемы!C89+объемы!B89*'приложение к приказу (2)'!C89</f>
        <v>12713157.854409996</v>
      </c>
      <c r="W89" s="52">
        <f>D89*объемы!B89</f>
        <v>12713157.854409996</v>
      </c>
      <c r="X89" s="53">
        <f t="shared" si="14"/>
        <v>0</v>
      </c>
      <c r="Y89" s="53">
        <f>E89*6*объемы!E89+'приложение к приказу (2)'!F89*объемы!D89</f>
        <v>12705190.728328556</v>
      </c>
      <c r="Z89" s="52">
        <f>G89*объемы!D89</f>
        <v>12705190.728328554</v>
      </c>
      <c r="AA89" s="53">
        <f t="shared" si="15"/>
        <v>0</v>
      </c>
    </row>
    <row r="90" spans="1:27" ht="12.75" x14ac:dyDescent="0.2">
      <c r="A90" s="87" t="s">
        <v>27</v>
      </c>
      <c r="B90" s="76">
        <v>724445.53385004262</v>
      </c>
      <c r="C90" s="76">
        <v>22.639518567017099</v>
      </c>
      <c r="D90" s="77">
        <v>1656.2542809113224</v>
      </c>
      <c r="E90" s="76">
        <v>724440.6858199354</v>
      </c>
      <c r="F90" s="76">
        <v>22.0271768177018</v>
      </c>
      <c r="G90" s="77">
        <v>1596.2078875803561</v>
      </c>
      <c r="H90" s="53">
        <f t="shared" si="16"/>
        <v>-4.8480301072122529</v>
      </c>
      <c r="I90" s="63">
        <v>834010.58516169665</v>
      </c>
      <c r="J90" s="63">
        <v>178.28401258003436</v>
      </c>
      <c r="K90" s="64">
        <v>2360.1073854759543</v>
      </c>
      <c r="L90" s="63">
        <v>834010.58516169665</v>
      </c>
      <c r="M90" s="63">
        <v>149.68237644386181</v>
      </c>
      <c r="N90" s="64">
        <v>1967.6604021538055</v>
      </c>
      <c r="P90" s="53">
        <f t="shared" si="13"/>
        <v>-109565.05131165404</v>
      </c>
      <c r="Q90" s="53">
        <f t="shared" si="13"/>
        <v>-155.64449401301727</v>
      </c>
      <c r="R90" s="53">
        <f t="shared" si="13"/>
        <v>-703.85310456463185</v>
      </c>
      <c r="S90" s="53">
        <f t="shared" si="13"/>
        <v>-109569.89934176125</v>
      </c>
      <c r="T90" s="53">
        <f t="shared" si="13"/>
        <v>-127.65519962616001</v>
      </c>
      <c r="U90" s="53">
        <f t="shared" si="13"/>
        <v>-371.45251457344943</v>
      </c>
      <c r="V90" s="53">
        <f>B90*6*объемы!C90+объемы!B90*'приложение к приказу (2)'!C90</f>
        <v>74908686.022318408</v>
      </c>
      <c r="W90" s="52">
        <f>D90*объемы!B90</f>
        <v>74908686.022318408</v>
      </c>
      <c r="X90" s="53">
        <f t="shared" si="14"/>
        <v>0</v>
      </c>
      <c r="Y90" s="53">
        <f>E90*6*объемы!E90+'приложение к приказу (2)'!F90*объемы!D90</f>
        <v>74918103.398809955</v>
      </c>
      <c r="Z90" s="52">
        <f>G90*объемы!D90</f>
        <v>74918103.398809955</v>
      </c>
      <c r="AA90" s="53">
        <f t="shared" si="15"/>
        <v>0</v>
      </c>
    </row>
    <row r="91" spans="1:27" ht="12.75" x14ac:dyDescent="0.2">
      <c r="A91" s="87" t="s">
        <v>37</v>
      </c>
      <c r="B91" s="76">
        <v>1075875.0795647912</v>
      </c>
      <c r="C91" s="76">
        <v>147.21108058995037</v>
      </c>
      <c r="D91" s="77">
        <v>2401.2695698589878</v>
      </c>
      <c r="E91" s="76">
        <v>1075875.0461301007</v>
      </c>
      <c r="F91" s="76">
        <v>165.01842940765943</v>
      </c>
      <c r="G91" s="77">
        <v>2612.6089731516913</v>
      </c>
      <c r="H91" s="53">
        <f t="shared" si="16"/>
        <v>-3.3434690441936255E-2</v>
      </c>
      <c r="I91" s="63">
        <v>1822780.77609096</v>
      </c>
      <c r="J91" s="63">
        <v>1.1741690661611233</v>
      </c>
      <c r="K91" s="64">
        <v>4317.6687720781783</v>
      </c>
      <c r="L91" s="63">
        <v>1822780.77609096</v>
      </c>
      <c r="M91" s="63">
        <v>1.0572794176974032</v>
      </c>
      <c r="N91" s="64">
        <v>4435.4928021798805</v>
      </c>
      <c r="P91" s="53">
        <f t="shared" si="13"/>
        <v>-746905.69652616885</v>
      </c>
      <c r="Q91" s="53">
        <f t="shared" si="13"/>
        <v>146.03691152378926</v>
      </c>
      <c r="R91" s="53">
        <f t="shared" si="13"/>
        <v>-1916.3992022191906</v>
      </c>
      <c r="S91" s="53">
        <f t="shared" si="13"/>
        <v>-746905.72996085929</v>
      </c>
      <c r="T91" s="53">
        <f t="shared" si="13"/>
        <v>163.96114998996202</v>
      </c>
      <c r="U91" s="53">
        <f t="shared" si="13"/>
        <v>-1822.8838290281892</v>
      </c>
      <c r="V91" s="53">
        <f>B91*6*объемы!C91+объемы!B91*'приложение к приказу (2)'!C91</f>
        <v>10762252.486420568</v>
      </c>
      <c r="W91" s="52">
        <f>D91*объемы!B91</f>
        <v>10762252.486420568</v>
      </c>
      <c r="X91" s="53">
        <f t="shared" si="14"/>
        <v>0</v>
      </c>
      <c r="Y91" s="53">
        <f>E91*6*объемы!E91+'приложение к приказу (2)'!F91*объемы!D91</f>
        <v>10783582.725818202</v>
      </c>
      <c r="Z91" s="52">
        <f>G91*объемы!D91</f>
        <v>10783582.725818202</v>
      </c>
      <c r="AA91" s="53">
        <f t="shared" si="15"/>
        <v>0</v>
      </c>
    </row>
    <row r="92" spans="1:27" ht="12.75" x14ac:dyDescent="0.2">
      <c r="A92" s="87" t="s">
        <v>33</v>
      </c>
      <c r="B92" s="76">
        <v>46056.055155875307</v>
      </c>
      <c r="C92" s="76">
        <v>129.55048945033482</v>
      </c>
      <c r="D92" s="77">
        <v>651.73011519039255</v>
      </c>
      <c r="E92" s="76">
        <v>46056.055155875307</v>
      </c>
      <c r="F92" s="76">
        <v>98.636715520584204</v>
      </c>
      <c r="G92" s="77">
        <v>496.21208102711796</v>
      </c>
      <c r="H92" s="53">
        <f t="shared" si="16"/>
        <v>0</v>
      </c>
      <c r="I92" s="63">
        <v>25812.184590586661</v>
      </c>
      <c r="J92" s="63">
        <v>97.994599909982583</v>
      </c>
      <c r="K92" s="64">
        <v>276.67037792822464</v>
      </c>
      <c r="L92" s="63">
        <v>25812.184590586661</v>
      </c>
      <c r="M92" s="63">
        <v>86.328686355210309</v>
      </c>
      <c r="N92" s="64">
        <v>243.73373942935109</v>
      </c>
      <c r="P92" s="53">
        <f t="shared" si="13"/>
        <v>20243.870565288646</v>
      </c>
      <c r="Q92" s="53">
        <f t="shared" si="13"/>
        <v>31.55588954035224</v>
      </c>
      <c r="R92" s="53">
        <f t="shared" si="13"/>
        <v>375.05973726216791</v>
      </c>
      <c r="S92" s="53">
        <f t="shared" si="13"/>
        <v>20243.870565288646</v>
      </c>
      <c r="T92" s="53">
        <f t="shared" si="13"/>
        <v>12.308029165373895</v>
      </c>
      <c r="U92" s="53">
        <f t="shared" si="13"/>
        <v>252.47834159776687</v>
      </c>
      <c r="V92" s="53">
        <f>B92*6*объемы!C92+объемы!B92*'приложение к приказу (2)'!C92</f>
        <v>958805.79356464872</v>
      </c>
      <c r="W92" s="52">
        <f>D92*объемы!B92</f>
        <v>958805.79356464872</v>
      </c>
      <c r="X92" s="53">
        <f t="shared" si="14"/>
        <v>0</v>
      </c>
      <c r="Y92" s="53">
        <f>E92*6*объемы!E92+'приложение к приказу (2)'!F92*объемы!D92</f>
        <v>958805.79356464872</v>
      </c>
      <c r="Z92" s="52">
        <f>G92*объемы!D92</f>
        <v>958805.79356464872</v>
      </c>
      <c r="AA92" s="53">
        <f t="shared" si="15"/>
        <v>0</v>
      </c>
    </row>
    <row r="93" spans="1:27" ht="12.75" x14ac:dyDescent="0.2">
      <c r="A93" s="103" t="s">
        <v>34</v>
      </c>
      <c r="B93" s="76">
        <v>403847.40221088013</v>
      </c>
      <c r="C93" s="76">
        <v>165.97891527551329</v>
      </c>
      <c r="D93" s="77">
        <v>1535.7054676369462</v>
      </c>
      <c r="E93" s="76">
        <v>403847.40221088013</v>
      </c>
      <c r="F93" s="76">
        <v>161.16768468735606</v>
      </c>
      <c r="G93" s="77">
        <v>1447.2391661777267</v>
      </c>
      <c r="H93" s="53">
        <f t="shared" si="16"/>
        <v>0</v>
      </c>
      <c r="I93" s="63"/>
      <c r="J93" s="63"/>
      <c r="K93" s="64"/>
      <c r="L93" s="63"/>
      <c r="M93" s="63"/>
      <c r="N93" s="64"/>
      <c r="P93" s="53"/>
      <c r="Q93" s="53"/>
      <c r="R93" s="53"/>
      <c r="S93" s="53"/>
      <c r="T93" s="53"/>
      <c r="U93" s="53"/>
      <c r="V93" s="53">
        <f>B93*6*объемы!C93+объемы!B93*'приложение к приказу (2)'!C93</f>
        <v>8780392.9398033042</v>
      </c>
      <c r="W93" s="52">
        <f>D93*объемы!B93</f>
        <v>8780392.939803306</v>
      </c>
      <c r="X93" s="53">
        <f t="shared" si="14"/>
        <v>0</v>
      </c>
      <c r="Y93" s="53">
        <f>E93*6*объемы!E93+'приложение к приказу (2)'!F93*объемы!D93</f>
        <v>8812823.9674793128</v>
      </c>
      <c r="Z93" s="52">
        <f>G93*объемы!D93</f>
        <v>8812823.9674793128</v>
      </c>
      <c r="AA93" s="53">
        <f t="shared" si="15"/>
        <v>0</v>
      </c>
    </row>
    <row r="94" spans="1:27" ht="12.75" x14ac:dyDescent="0.2">
      <c r="A94" s="103" t="s">
        <v>38</v>
      </c>
      <c r="B94" s="76">
        <v>531279.53159463487</v>
      </c>
      <c r="C94" s="76">
        <v>122.84119355384023</v>
      </c>
      <c r="D94" s="77">
        <v>1633.4876273008961</v>
      </c>
      <c r="E94" s="76">
        <v>531279.53159463487</v>
      </c>
      <c r="F94" s="76">
        <v>117.24583136322333</v>
      </c>
      <c r="G94" s="77">
        <v>1647.7232518566238</v>
      </c>
      <c r="H94" s="53">
        <f t="shared" si="16"/>
        <v>0</v>
      </c>
      <c r="I94" s="63"/>
      <c r="J94" s="63"/>
      <c r="K94" s="64"/>
      <c r="L94" s="63"/>
      <c r="M94" s="63"/>
      <c r="N94" s="64"/>
      <c r="P94" s="53"/>
      <c r="Q94" s="53"/>
      <c r="R94" s="53"/>
      <c r="S94" s="53"/>
      <c r="T94" s="53"/>
      <c r="U94" s="53"/>
      <c r="V94" s="53">
        <f>B94*6*объемы!C94+объемы!B94*'приложение к приказу (2)'!C94</f>
        <v>8034699.298422385</v>
      </c>
      <c r="W94" s="52">
        <f>D94*объемы!B94</f>
        <v>8034699.2984223841</v>
      </c>
      <c r="X94" s="53">
        <f t="shared" si="14"/>
        <v>0</v>
      </c>
      <c r="Y94" s="53">
        <f>E94*6*объемы!E94+'приложение к приказу (2)'!F94*объемы!D94</f>
        <v>7999704.6263801679</v>
      </c>
      <c r="Z94" s="52">
        <f>G94*объемы!D94</f>
        <v>7999704.6263801679</v>
      </c>
      <c r="AA94" s="53">
        <f t="shared" si="15"/>
        <v>0</v>
      </c>
    </row>
    <row r="95" spans="1:27" ht="12.75" x14ac:dyDescent="0.2">
      <c r="A95" s="88" t="s">
        <v>36</v>
      </c>
      <c r="B95" s="76">
        <v>453433.25480706809</v>
      </c>
      <c r="C95" s="76">
        <v>224.20241852435805</v>
      </c>
      <c r="D95" s="77">
        <v>1821.0071706050214</v>
      </c>
      <c r="E95" s="76">
        <v>452454.36074022524</v>
      </c>
      <c r="F95" s="76">
        <v>205.17578367552403</v>
      </c>
      <c r="G95" s="77">
        <v>1717.7617388416688</v>
      </c>
      <c r="H95" s="53">
        <f t="shared" si="16"/>
        <v>-978.89406684285495</v>
      </c>
      <c r="I95" s="63"/>
      <c r="J95" s="63"/>
      <c r="K95" s="64"/>
      <c r="L95" s="63"/>
      <c r="M95" s="63"/>
      <c r="N95" s="64"/>
      <c r="P95" s="53"/>
      <c r="Q95" s="53"/>
      <c r="R95" s="53"/>
      <c r="S95" s="53"/>
      <c r="T95" s="53"/>
      <c r="U95" s="53"/>
      <c r="V95" s="53">
        <f>B95*6*объемы!C95+объемы!B95*'приложение к приказу (2)'!C95</f>
        <v>6558876.3119776072</v>
      </c>
      <c r="W95" s="52">
        <f>D95*объемы!B95</f>
        <v>6558876.3119776072</v>
      </c>
      <c r="X95" s="53">
        <f t="shared" si="14"/>
        <v>0</v>
      </c>
      <c r="Y95" s="53">
        <f>E95*6*объемы!E95+'приложение к приказу (2)'!F95*объемы!D95</f>
        <v>6517392.4508122122</v>
      </c>
      <c r="Z95" s="52">
        <f>G95*объемы!D95</f>
        <v>6517392.4508122113</v>
      </c>
      <c r="AA95" s="53">
        <f t="shared" si="15"/>
        <v>0</v>
      </c>
    </row>
    <row r="96" spans="1:27" ht="12.75" x14ac:dyDescent="0.2">
      <c r="A96" s="88" t="s">
        <v>35</v>
      </c>
      <c r="B96" s="76">
        <v>552720.95496218116</v>
      </c>
      <c r="C96" s="76">
        <v>105.01096003890288</v>
      </c>
      <c r="D96" s="77">
        <v>3785.8628939370928</v>
      </c>
      <c r="E96" s="76">
        <v>552720.95391145407</v>
      </c>
      <c r="F96" s="76">
        <v>92.879584908508392</v>
      </c>
      <c r="G96" s="77">
        <v>3607.9736218196758</v>
      </c>
      <c r="H96" s="53">
        <f t="shared" si="16"/>
        <v>-1.0507270926609635E-3</v>
      </c>
      <c r="I96" s="63"/>
      <c r="J96" s="63"/>
      <c r="K96" s="64"/>
      <c r="L96" s="63"/>
      <c r="M96" s="63"/>
      <c r="N96" s="64"/>
      <c r="P96" s="53"/>
      <c r="Q96" s="53"/>
      <c r="R96" s="53"/>
      <c r="S96" s="53"/>
      <c r="T96" s="53"/>
      <c r="U96" s="53"/>
      <c r="V96" s="53">
        <f>B96*6*объемы!C96+объемы!B96*'приложение к приказу (2)'!C96</f>
        <v>12569303.317233466</v>
      </c>
      <c r="W96" s="52">
        <f>D96*объемы!B96</f>
        <v>12569303.317233466</v>
      </c>
      <c r="X96" s="53">
        <f t="shared" si="14"/>
        <v>0</v>
      </c>
      <c r="Y96" s="53">
        <f>E96*6*объемы!E96+'приложение к приказу (2)'!F96*объемы!D96</f>
        <v>12543567.684985207</v>
      </c>
      <c r="Z96" s="52">
        <f>G96*объемы!D96</f>
        <v>12543567.684985209</v>
      </c>
      <c r="AA96" s="53">
        <f t="shared" si="15"/>
        <v>0</v>
      </c>
    </row>
    <row r="97" spans="1:27" ht="13.5" customHeight="1" x14ac:dyDescent="0.2">
      <c r="A97" s="88" t="s">
        <v>66</v>
      </c>
      <c r="B97" s="76">
        <v>392349.62886208337</v>
      </c>
      <c r="C97" s="76">
        <v>424.86244932331709</v>
      </c>
      <c r="D97" s="77">
        <v>1329.3604849615649</v>
      </c>
      <c r="E97" s="76">
        <v>384345.94719558809</v>
      </c>
      <c r="F97" s="76">
        <v>488.74917960718216</v>
      </c>
      <c r="G97" s="77">
        <v>1423.8046234902417</v>
      </c>
      <c r="H97" s="53">
        <f t="shared" si="16"/>
        <v>-8003.6816664952785</v>
      </c>
      <c r="I97" s="63"/>
      <c r="J97" s="63"/>
      <c r="K97" s="64"/>
      <c r="L97" s="63"/>
      <c r="M97" s="63"/>
      <c r="N97" s="64"/>
      <c r="P97" s="53"/>
      <c r="Q97" s="53"/>
      <c r="R97" s="53"/>
      <c r="S97" s="53"/>
      <c r="T97" s="53"/>
      <c r="U97" s="53"/>
      <c r="V97" s="53">
        <f>B97*6*объемы!C97+объемы!B97*'приложение к приказу (2)'!C97</f>
        <v>5722623.0394996339</v>
      </c>
      <c r="W97" s="52">
        <f>D97*объемы!B97</f>
        <v>5722623.0394996349</v>
      </c>
      <c r="X97" s="53">
        <f t="shared" si="14"/>
        <v>0</v>
      </c>
      <c r="Y97" s="53">
        <f>E97*6*объемы!E97+'приложение к приказу (2)'!F97*объемы!D97</f>
        <v>5807939.6821980653</v>
      </c>
      <c r="Z97" s="52">
        <f>G97*объемы!D97</f>
        <v>5807939.6821980653</v>
      </c>
      <c r="AA97" s="53">
        <f t="shared" si="15"/>
        <v>0</v>
      </c>
    </row>
    <row r="98" spans="1:27" ht="9.75" customHeight="1" x14ac:dyDescent="0.2">
      <c r="A98" s="88" t="s">
        <v>49</v>
      </c>
      <c r="B98" s="76">
        <v>202351.57796485207</v>
      </c>
      <c r="C98" s="76">
        <v>228.86136865896998</v>
      </c>
      <c r="D98" s="77">
        <v>667.05739948095788</v>
      </c>
      <c r="E98" s="76">
        <v>202351.57796485207</v>
      </c>
      <c r="F98" s="76">
        <v>231.20506190180626</v>
      </c>
      <c r="G98" s="77">
        <v>689.02351029065323</v>
      </c>
      <c r="H98" s="53">
        <f t="shared" si="16"/>
        <v>0</v>
      </c>
      <c r="I98" s="63"/>
      <c r="J98" s="63"/>
      <c r="K98" s="64"/>
      <c r="L98" s="63"/>
      <c r="M98" s="63"/>
      <c r="N98" s="64"/>
      <c r="P98" s="53"/>
      <c r="Q98" s="53"/>
      <c r="R98" s="53"/>
      <c r="S98" s="53"/>
      <c r="T98" s="53"/>
      <c r="U98" s="53"/>
      <c r="V98" s="53">
        <f>B98*6*объемы!C98+объемы!B98*'приложение к приказу (2)'!C98</f>
        <v>1620885.0096410676</v>
      </c>
      <c r="W98" s="52">
        <f>D98*объемы!B98</f>
        <v>1620885.0096410678</v>
      </c>
      <c r="X98" s="53">
        <f t="shared" si="14"/>
        <v>0</v>
      </c>
      <c r="Y98" s="53">
        <f>E98*6*объемы!E98+'приложение к приказу (2)'!F98*объемы!D98</f>
        <v>1602500.563199549</v>
      </c>
      <c r="Z98" s="52">
        <f>G98*объемы!D98</f>
        <v>1602500.563199549</v>
      </c>
      <c r="AA98" s="53">
        <f t="shared" si="15"/>
        <v>0</v>
      </c>
    </row>
    <row r="99" spans="1:27" ht="12.75" x14ac:dyDescent="0.2">
      <c r="A99" s="88" t="s">
        <v>50</v>
      </c>
      <c r="B99" s="76">
        <v>413862.65852922515</v>
      </c>
      <c r="C99" s="76">
        <v>145.485414835954</v>
      </c>
      <c r="D99" s="77">
        <v>960.57886359333702</v>
      </c>
      <c r="E99" s="76">
        <v>413862.65852922515</v>
      </c>
      <c r="F99" s="76">
        <v>143.39507550703877</v>
      </c>
      <c r="G99" s="77">
        <v>984.14994743663533</v>
      </c>
      <c r="H99" s="53">
        <f t="shared" si="16"/>
        <v>0</v>
      </c>
      <c r="I99" s="63"/>
      <c r="J99" s="63"/>
      <c r="K99" s="64"/>
      <c r="L99" s="63"/>
      <c r="M99" s="63"/>
      <c r="N99" s="64"/>
      <c r="P99" s="53"/>
      <c r="Q99" s="53"/>
      <c r="R99" s="53"/>
      <c r="S99" s="53"/>
      <c r="T99" s="53"/>
      <c r="U99" s="53"/>
      <c r="V99" s="53">
        <f>B99*6*объемы!C99+объемы!B99*'приложение к приказу (2)'!C99</f>
        <v>6834732.3432635665</v>
      </c>
      <c r="W99" s="52">
        <f>D99*объемы!B99</f>
        <v>6834732.3432635665</v>
      </c>
      <c r="X99" s="53">
        <f t="shared" si="14"/>
        <v>0</v>
      </c>
      <c r="Y99" s="53">
        <f>E99*6*объемы!E99+'приложение к приказу (2)'!F99*объемы!D99</f>
        <v>6788718.0052899709</v>
      </c>
      <c r="Z99" s="52">
        <f>G99*объемы!D99</f>
        <v>6788718.0052899709</v>
      </c>
      <c r="AA99" s="53">
        <f t="shared" si="15"/>
        <v>0</v>
      </c>
    </row>
    <row r="100" spans="1:27" ht="13.5" customHeight="1" x14ac:dyDescent="0.2">
      <c r="A100" s="88" t="s">
        <v>48</v>
      </c>
      <c r="B100" s="76">
        <v>271949.69026733132</v>
      </c>
      <c r="C100" s="76">
        <v>72.993271265648076</v>
      </c>
      <c r="D100" s="77">
        <v>564.8688758851622</v>
      </c>
      <c r="E100" s="76">
        <v>271949.6685167299</v>
      </c>
      <c r="F100" s="76">
        <v>69.455260562400852</v>
      </c>
      <c r="G100" s="77">
        <v>536.37792748441575</v>
      </c>
      <c r="H100" s="53">
        <f t="shared" si="16"/>
        <v>-2.1750601415988058E-2</v>
      </c>
      <c r="I100" s="63"/>
      <c r="J100" s="63"/>
      <c r="K100" s="64"/>
      <c r="L100" s="63"/>
      <c r="M100" s="63"/>
      <c r="N100" s="64"/>
      <c r="P100" s="53"/>
      <c r="Q100" s="53"/>
      <c r="R100" s="53"/>
      <c r="S100" s="53"/>
      <c r="T100" s="53"/>
      <c r="U100" s="53"/>
      <c r="V100" s="53">
        <f>B100*6*объемы!C100+объемы!B100*'приложение к приказу (2)'!C100</f>
        <v>10808301.052977728</v>
      </c>
      <c r="W100" s="52">
        <f>D100*объемы!B100</f>
        <v>10808301.052977728</v>
      </c>
      <c r="X100" s="53">
        <f t="shared" si="14"/>
        <v>0</v>
      </c>
      <c r="Y100" s="53">
        <f>E100*6*объемы!E100+'приложение к приказу (2)'!F100*объемы!D100</f>
        <v>10811625.062262949</v>
      </c>
      <c r="Z100" s="52">
        <f>G100*объемы!D100</f>
        <v>10811625.062262949</v>
      </c>
      <c r="AA100" s="53">
        <f t="shared" si="15"/>
        <v>0</v>
      </c>
    </row>
    <row r="101" spans="1:27" ht="12.75" x14ac:dyDescent="0.2">
      <c r="A101" s="88" t="s">
        <v>72</v>
      </c>
      <c r="B101" s="76">
        <v>650846.79644953052</v>
      </c>
      <c r="C101" s="76">
        <v>270.88623670030501</v>
      </c>
      <c r="D101" s="77">
        <v>1915.0831734570195</v>
      </c>
      <c r="E101" s="76">
        <v>650846.79644953052</v>
      </c>
      <c r="F101" s="76">
        <v>253.03583633452075</v>
      </c>
      <c r="G101" s="77">
        <v>1730.4354542454266</v>
      </c>
      <c r="H101" s="53">
        <f>E101-B101</f>
        <v>0</v>
      </c>
      <c r="I101" s="63"/>
      <c r="J101" s="63"/>
      <c r="K101" s="64"/>
      <c r="L101" s="63"/>
      <c r="M101" s="63"/>
      <c r="N101" s="64"/>
      <c r="P101" s="53"/>
      <c r="Q101" s="53"/>
      <c r="R101" s="53"/>
      <c r="S101" s="53"/>
      <c r="T101" s="53"/>
      <c r="U101" s="53"/>
      <c r="V101" s="53">
        <f>B101*6*объемы!C101+объемы!B101*'приложение к приказу (2)'!C101</f>
        <v>3042915.8710525008</v>
      </c>
      <c r="W101" s="52">
        <f>D101*объемы!B101</f>
        <v>3042915.8710525008</v>
      </c>
      <c r="X101" s="53">
        <f t="shared" si="14"/>
        <v>0</v>
      </c>
      <c r="Y101" s="53">
        <f>E101*6*объемы!E101+'приложение к приказу (2)'!F101*объемы!D101</f>
        <v>3059944.5876612756</v>
      </c>
      <c r="Z101" s="52">
        <f>G101*объемы!D101</f>
        <v>3059944.5876612756</v>
      </c>
      <c r="AA101" s="53">
        <f t="shared" si="15"/>
        <v>0</v>
      </c>
    </row>
    <row r="102" spans="1:27" ht="25.5" x14ac:dyDescent="0.2">
      <c r="A102" s="88" t="s">
        <v>51</v>
      </c>
      <c r="B102" s="76">
        <v>290934.92212663754</v>
      </c>
      <c r="C102" s="76">
        <v>493.4887478758227</v>
      </c>
      <c r="D102" s="77">
        <v>1580.6042637224473</v>
      </c>
      <c r="E102" s="76">
        <v>290934.92212663754</v>
      </c>
      <c r="F102" s="76">
        <v>435.18967233729421</v>
      </c>
      <c r="G102" s="77">
        <v>1356.7154039945183</v>
      </c>
      <c r="H102" s="53">
        <f t="shared" si="16"/>
        <v>0</v>
      </c>
      <c r="I102" s="63"/>
      <c r="J102" s="63"/>
      <c r="K102" s="64"/>
      <c r="L102" s="63"/>
      <c r="M102" s="63"/>
      <c r="N102" s="64"/>
      <c r="P102" s="53"/>
      <c r="Q102" s="53"/>
      <c r="R102" s="53"/>
      <c r="S102" s="53"/>
      <c r="T102" s="53"/>
      <c r="U102" s="53"/>
      <c r="V102" s="53">
        <f>B102*6*объемы!C102+объемы!B102*'приложение к приказу (2)'!C102</f>
        <v>7309235.7148596235</v>
      </c>
      <c r="W102" s="52">
        <f>D102*объемы!B102</f>
        <v>7309235.7148596244</v>
      </c>
      <c r="X102" s="53">
        <f t="shared" si="14"/>
        <v>0</v>
      </c>
      <c r="Y102" s="53">
        <f>E102*6*объемы!E102+'приложение к приказу (2)'!F102*объемы!D102</f>
        <v>7401262.4091032147</v>
      </c>
      <c r="Z102" s="52">
        <f>G102*объемы!D102</f>
        <v>7401262.4091032157</v>
      </c>
      <c r="AA102" s="53">
        <f t="shared" si="15"/>
        <v>0</v>
      </c>
    </row>
    <row r="103" spans="1:27" ht="12.75" x14ac:dyDescent="0.2">
      <c r="A103" s="88" t="s">
        <v>54</v>
      </c>
      <c r="B103" s="76">
        <v>390771.0716204599</v>
      </c>
      <c r="C103" s="76">
        <v>276.51287843044048</v>
      </c>
      <c r="D103" s="77">
        <v>1517.9020939089485</v>
      </c>
      <c r="E103" s="76">
        <v>390771.0716204599</v>
      </c>
      <c r="F103" s="76">
        <v>246.09633833477218</v>
      </c>
      <c r="G103" s="77">
        <v>1337.1342245087912</v>
      </c>
      <c r="H103" s="53">
        <f t="shared" si="16"/>
        <v>0</v>
      </c>
      <c r="I103" s="63"/>
      <c r="J103" s="63"/>
      <c r="K103" s="64"/>
      <c r="L103" s="63"/>
      <c r="M103" s="63"/>
      <c r="N103" s="64"/>
      <c r="P103" s="53"/>
      <c r="Q103" s="53"/>
      <c r="R103" s="53"/>
      <c r="S103" s="53"/>
      <c r="T103" s="53"/>
      <c r="U103" s="53"/>
      <c r="V103" s="53">
        <f>B103*6*объемы!C103+объемы!B103*'приложение к приказу (2)'!C103</f>
        <v>6037648.352088769</v>
      </c>
      <c r="W103" s="52">
        <f>D103*объемы!B103</f>
        <v>6037648.352088769</v>
      </c>
      <c r="X103" s="53">
        <f t="shared" si="14"/>
        <v>0</v>
      </c>
      <c r="Y103" s="53">
        <f>E103*6*объемы!E103+'приложение к приказу (2)'!F103*объемы!D103</f>
        <v>6051557.9478524774</v>
      </c>
      <c r="Z103" s="52">
        <f>G103*объемы!D103</f>
        <v>6051557.9478524774</v>
      </c>
      <c r="AA103" s="53">
        <f t="shared" si="15"/>
        <v>0</v>
      </c>
    </row>
    <row r="104" spans="1:27" ht="13.5" customHeight="1" x14ac:dyDescent="0.2">
      <c r="A104" s="88" t="s">
        <v>55</v>
      </c>
      <c r="B104" s="76">
        <v>691037.67972882185</v>
      </c>
      <c r="C104" s="76">
        <v>238.37682530147677</v>
      </c>
      <c r="D104" s="77">
        <v>2701.4965609027022</v>
      </c>
      <c r="E104" s="76">
        <v>691037.67972882185</v>
      </c>
      <c r="F104" s="76">
        <v>230.17052733696448</v>
      </c>
      <c r="G104" s="77">
        <v>2599.5514213747379</v>
      </c>
      <c r="H104" s="53">
        <f t="shared" si="16"/>
        <v>0</v>
      </c>
      <c r="I104" s="63"/>
      <c r="J104" s="63"/>
      <c r="K104" s="64"/>
      <c r="L104" s="63"/>
      <c r="M104" s="63"/>
      <c r="N104" s="64"/>
      <c r="P104" s="53"/>
      <c r="Q104" s="53"/>
      <c r="R104" s="53"/>
      <c r="S104" s="53"/>
      <c r="T104" s="53"/>
      <c r="U104" s="53"/>
      <c r="V104" s="53">
        <f>B104*6*объемы!C104+объемы!B104*'приложение к приказу (2)'!C104</f>
        <v>3224171.309519913</v>
      </c>
      <c r="W104" s="52">
        <f>D104*объемы!B104</f>
        <v>3224171.309519913</v>
      </c>
      <c r="X104" s="53">
        <f t="shared" si="14"/>
        <v>0</v>
      </c>
      <c r="Y104" s="53">
        <f>E104*6*объемы!E104+'приложение к приказу (2)'!F104*объемы!D104</f>
        <v>3225245.2516396884</v>
      </c>
      <c r="Z104" s="52">
        <f>G104*объемы!D104</f>
        <v>3225245.2516396884</v>
      </c>
      <c r="AA104" s="53">
        <f t="shared" si="15"/>
        <v>0</v>
      </c>
    </row>
    <row r="105" spans="1:27" ht="12.75" x14ac:dyDescent="0.2">
      <c r="A105" s="88" t="s">
        <v>52</v>
      </c>
      <c r="B105" s="76">
        <v>1170552.0462096981</v>
      </c>
      <c r="C105" s="76">
        <v>353.48144094525378</v>
      </c>
      <c r="D105" s="77">
        <v>3062.1792516194432</v>
      </c>
      <c r="E105" s="76">
        <v>1170552.0462096981</v>
      </c>
      <c r="F105" s="76">
        <v>393.90811184905965</v>
      </c>
      <c r="G105" s="77">
        <v>3325.8671965384419</v>
      </c>
      <c r="H105" s="53">
        <f t="shared" si="16"/>
        <v>0</v>
      </c>
      <c r="I105" s="63"/>
      <c r="J105" s="63"/>
      <c r="K105" s="64"/>
      <c r="L105" s="63"/>
      <c r="M105" s="63"/>
      <c r="N105" s="64"/>
      <c r="P105" s="53"/>
      <c r="Q105" s="53"/>
      <c r="R105" s="53"/>
      <c r="S105" s="53"/>
      <c r="T105" s="53"/>
      <c r="U105" s="53"/>
      <c r="V105" s="53">
        <f>B105*6*объемы!C105+объемы!B105*'приложение к приказу (2)'!C105</f>
        <v>6304237.0368375154</v>
      </c>
      <c r="W105" s="52">
        <f>D105*объемы!B105</f>
        <v>6304237.0368375154</v>
      </c>
      <c r="X105" s="53">
        <f t="shared" si="14"/>
        <v>0</v>
      </c>
      <c r="Y105" s="53">
        <f>E105*6*объемы!E105+'приложение к приказу (2)'!F105*объемы!D105</f>
        <v>6325712.9352690047</v>
      </c>
      <c r="Z105" s="52">
        <f>G105*объемы!D105</f>
        <v>6325712.9352690047</v>
      </c>
      <c r="AA105" s="53">
        <f t="shared" si="15"/>
        <v>0</v>
      </c>
    </row>
    <row r="106" spans="1:27" ht="12.75" x14ac:dyDescent="0.2">
      <c r="A106" s="88" t="s">
        <v>53</v>
      </c>
      <c r="B106" s="76">
        <v>1000047.7609207677</v>
      </c>
      <c r="C106" s="76">
        <v>154.15941377152808</v>
      </c>
      <c r="D106" s="77">
        <v>2350.4297319560947</v>
      </c>
      <c r="E106" s="76">
        <v>1000047.7608058164</v>
      </c>
      <c r="F106" s="76">
        <v>152.3203522012823</v>
      </c>
      <c r="G106" s="77">
        <v>2334.0229524517736</v>
      </c>
      <c r="H106" s="53">
        <f>E106-B106</f>
        <v>-1.1495128273963928E-4</v>
      </c>
      <c r="I106" s="63"/>
      <c r="J106" s="63"/>
      <c r="K106" s="64"/>
      <c r="L106" s="63"/>
      <c r="M106" s="63"/>
      <c r="N106" s="64"/>
      <c r="P106" s="53"/>
      <c r="Q106" s="53"/>
      <c r="R106" s="53"/>
      <c r="S106" s="53"/>
      <c r="T106" s="53"/>
      <c r="U106" s="53"/>
      <c r="V106" s="53">
        <f>B106*6*объемы!C106+объемы!B106*'приложение к приказу (2)'!C106</f>
        <v>12053071.82793308</v>
      </c>
      <c r="W106" s="52">
        <f>D106*объемы!B106</f>
        <v>12053071.827933079</v>
      </c>
      <c r="X106" s="53">
        <f t="shared" si="14"/>
        <v>0</v>
      </c>
      <c r="Y106" s="53">
        <f>E106*6*объемы!E106+'приложение к приказу (2)'!F106*объемы!D106</f>
        <v>12048856.666753216</v>
      </c>
      <c r="Z106" s="52">
        <f>G106*объемы!D106</f>
        <v>12048856.666753216</v>
      </c>
      <c r="AA106" s="53">
        <f t="shared" si="15"/>
        <v>0</v>
      </c>
    </row>
    <row r="107" spans="1:27" ht="12.75" x14ac:dyDescent="0.2">
      <c r="A107" s="88" t="s">
        <v>58</v>
      </c>
      <c r="B107" s="76">
        <v>614028.08041854482</v>
      </c>
      <c r="C107" s="76">
        <v>79.773272193957496</v>
      </c>
      <c r="D107" s="77">
        <v>1168.9076431618464</v>
      </c>
      <c r="E107" s="76">
        <v>614028.08041854482</v>
      </c>
      <c r="F107" s="76">
        <v>86.869545469674023</v>
      </c>
      <c r="G107" s="77">
        <v>1584.0125553024095</v>
      </c>
      <c r="H107" s="53">
        <f>E107-B107</f>
        <v>0</v>
      </c>
      <c r="I107" s="63"/>
      <c r="J107" s="63"/>
      <c r="K107" s="64"/>
      <c r="L107" s="63"/>
      <c r="M107" s="63"/>
      <c r="N107" s="64"/>
      <c r="P107" s="53"/>
      <c r="Q107" s="53"/>
      <c r="R107" s="53"/>
      <c r="S107" s="53"/>
      <c r="T107" s="53"/>
      <c r="U107" s="53"/>
      <c r="V107" s="53">
        <f>B107*6*объемы!C107+объемы!B107*'приложение к приказу (2)'!C107</f>
        <v>1142710.0850633031</v>
      </c>
      <c r="W107" s="52">
        <f>D107*объемы!B107</f>
        <v>1142710.0850633031</v>
      </c>
      <c r="X107" s="53">
        <f t="shared" si="14"/>
        <v>0</v>
      </c>
      <c r="Y107" s="53">
        <f>E107*6*объемы!E107+'приложение к приказу (2)'!F107*объемы!D107</f>
        <v>1126503.7929669702</v>
      </c>
      <c r="Z107" s="52">
        <f>G107*объемы!D107</f>
        <v>1126503.7929669702</v>
      </c>
      <c r="AA107" s="53">
        <f t="shared" si="15"/>
        <v>0</v>
      </c>
    </row>
    <row r="108" spans="1:27" ht="21" customHeight="1" x14ac:dyDescent="0.2">
      <c r="A108" s="88" t="s">
        <v>59</v>
      </c>
      <c r="B108" s="76">
        <v>642370.87000691041</v>
      </c>
      <c r="C108" s="76">
        <v>381.05641279128918</v>
      </c>
      <c r="D108" s="77">
        <v>2502.3205456636679</v>
      </c>
      <c r="E108" s="76">
        <v>642265.86543122667</v>
      </c>
      <c r="F108" s="76">
        <v>398.62938574355292</v>
      </c>
      <c r="G108" s="77">
        <v>2696.3771109250483</v>
      </c>
      <c r="H108" s="53"/>
      <c r="I108" s="63"/>
      <c r="J108" s="63"/>
      <c r="K108" s="64"/>
      <c r="L108" s="63"/>
      <c r="M108" s="63"/>
      <c r="N108" s="64"/>
      <c r="P108" s="53"/>
      <c r="Q108" s="53"/>
      <c r="R108" s="53"/>
      <c r="S108" s="53"/>
      <c r="T108" s="53"/>
      <c r="U108" s="53"/>
      <c r="V108" s="53">
        <f>B108*6*объемы!C108+объемы!B108*'приложение к приказу (2)'!C108</f>
        <v>7942883.3922894346</v>
      </c>
      <c r="W108" s="52">
        <f>D108*объемы!B108</f>
        <v>7942883.3922894336</v>
      </c>
      <c r="X108" s="53">
        <f t="shared" si="14"/>
        <v>0</v>
      </c>
      <c r="Y108" s="53">
        <f>E108*6*объемы!E108+'приложение к приказу (2)'!F108*объемы!D108</f>
        <v>7900185.4031041833</v>
      </c>
      <c r="Z108" s="52">
        <f>G108*объемы!D108</f>
        <v>7900185.4031041842</v>
      </c>
      <c r="AA108" s="53">
        <f t="shared" si="15"/>
        <v>0</v>
      </c>
    </row>
    <row r="109" spans="1:27" ht="13.5" customHeight="1" x14ac:dyDescent="0.2">
      <c r="A109" s="88" t="s">
        <v>60</v>
      </c>
      <c r="B109" s="76">
        <v>816636.24450204219</v>
      </c>
      <c r="C109" s="76">
        <v>31.493394558563114</v>
      </c>
      <c r="D109" s="77">
        <v>1980.5168305357165</v>
      </c>
      <c r="E109" s="76">
        <v>816636.24450204207</v>
      </c>
      <c r="F109" s="76">
        <v>26.740728290391477</v>
      </c>
      <c r="G109" s="77">
        <v>1666.8579474889948</v>
      </c>
      <c r="H109" s="53"/>
      <c r="I109" s="63"/>
      <c r="J109" s="63"/>
      <c r="K109" s="64"/>
      <c r="L109" s="63"/>
      <c r="M109" s="63"/>
      <c r="N109" s="64"/>
      <c r="P109" s="53"/>
      <c r="Q109" s="53"/>
      <c r="R109" s="53"/>
      <c r="S109" s="53"/>
      <c r="T109" s="53"/>
      <c r="U109" s="53"/>
      <c r="V109" s="53">
        <f>B109*6*объемы!C109+объемы!B109*'приложение к приказу (2)'!C109</f>
        <v>8484201.3751874771</v>
      </c>
      <c r="W109" s="52">
        <f>D109*объемы!B109</f>
        <v>8484201.3751874771</v>
      </c>
      <c r="X109" s="53">
        <f t="shared" si="14"/>
        <v>0</v>
      </c>
      <c r="Y109" s="53">
        <f>E109*6*объемы!E109+'приложение к приказу (2)'!F109*объемы!D109</f>
        <v>8485417.0801120121</v>
      </c>
      <c r="Z109" s="52">
        <f>G109*объемы!D109</f>
        <v>8485417.0801120121</v>
      </c>
      <c r="AA109" s="53">
        <f t="shared" si="15"/>
        <v>0</v>
      </c>
    </row>
    <row r="110" spans="1:27" ht="13.5" customHeight="1" x14ac:dyDescent="0.2">
      <c r="A110" s="88" t="s">
        <v>61</v>
      </c>
      <c r="B110" s="76">
        <v>179789.23054708709</v>
      </c>
      <c r="C110" s="76">
        <v>28.888905277991224</v>
      </c>
      <c r="D110" s="77">
        <v>394.58710154451984</v>
      </c>
      <c r="E110" s="76">
        <v>179789.23054708709</v>
      </c>
      <c r="F110" s="76">
        <v>30.761494351254747</v>
      </c>
      <c r="G110" s="77">
        <v>418.96971094226984</v>
      </c>
      <c r="H110" s="53"/>
      <c r="I110" s="63"/>
      <c r="J110" s="63"/>
      <c r="K110" s="64"/>
      <c r="L110" s="63"/>
      <c r="M110" s="63"/>
      <c r="N110" s="64"/>
      <c r="P110" s="53"/>
      <c r="Q110" s="53"/>
      <c r="R110" s="53"/>
      <c r="S110" s="53"/>
      <c r="T110" s="53"/>
      <c r="U110" s="53"/>
      <c r="V110" s="53">
        <f>B110*6*объемы!C110+объемы!B110*'приложение к приказу (2)'!C110</f>
        <v>8026611.5076112133</v>
      </c>
      <c r="W110" s="52">
        <f>D110*объемы!B110</f>
        <v>8026611.5076112133</v>
      </c>
      <c r="X110" s="53">
        <f t="shared" si="14"/>
        <v>0</v>
      </c>
      <c r="Y110" s="53">
        <f>E110*6*объемы!E110+'приложение к приказу (2)'!F110*объемы!D110</f>
        <v>8028419.9402313707</v>
      </c>
      <c r="Z110" s="52">
        <f>G110*объемы!D110</f>
        <v>8028419.9402313707</v>
      </c>
      <c r="AA110" s="53">
        <f t="shared" si="15"/>
        <v>0</v>
      </c>
    </row>
    <row r="111" spans="1:27" ht="13.5" customHeight="1" x14ac:dyDescent="0.2">
      <c r="A111" s="88" t="s">
        <v>73</v>
      </c>
      <c r="B111" s="76">
        <v>476820.91771189007</v>
      </c>
      <c r="C111" s="76">
        <v>203.46134389224875</v>
      </c>
      <c r="D111" s="77">
        <v>1858.0874061240704</v>
      </c>
      <c r="E111" s="76">
        <v>476820.91771189007</v>
      </c>
      <c r="F111" s="76">
        <v>239.01089378406763</v>
      </c>
      <c r="G111" s="77">
        <v>1855.8998703860402</v>
      </c>
      <c r="H111" s="53"/>
      <c r="I111" s="63"/>
      <c r="J111" s="63"/>
      <c r="K111" s="64"/>
      <c r="L111" s="63"/>
      <c r="M111" s="63"/>
      <c r="N111" s="64"/>
      <c r="P111" s="53"/>
      <c r="Q111" s="53"/>
      <c r="R111" s="53"/>
      <c r="S111" s="53"/>
      <c r="T111" s="53"/>
      <c r="U111" s="53"/>
      <c r="V111" s="53">
        <f>B111*6*объемы!C111+объемы!B111*'приложение к приказу (2)'!C111</f>
        <v>1448936.55929555</v>
      </c>
      <c r="W111" s="52">
        <f>D111*объемы!B111</f>
        <v>1448936.55929555</v>
      </c>
      <c r="X111" s="53">
        <f t="shared" si="14"/>
        <v>0</v>
      </c>
      <c r="Y111" s="53">
        <f>E111*6*объемы!E111+'приложение к приказу (2)'!F111*объемы!D111</f>
        <v>1481008.0965680606</v>
      </c>
      <c r="Z111" s="52">
        <f>G111*объемы!D111</f>
        <v>1481008.0965680606</v>
      </c>
      <c r="AA111" s="53">
        <f t="shared" si="15"/>
        <v>0</v>
      </c>
    </row>
    <row r="112" spans="1:27" ht="13.5" customHeight="1" x14ac:dyDescent="0.2">
      <c r="A112" s="88" t="s">
        <v>75</v>
      </c>
      <c r="B112" s="76">
        <v>994540.34589226288</v>
      </c>
      <c r="C112" s="76">
        <v>152.28576440469089</v>
      </c>
      <c r="D112" s="77">
        <v>2112.751002081146</v>
      </c>
      <c r="E112" s="76">
        <v>994540.34589226276</v>
      </c>
      <c r="F112" s="76">
        <v>157.42339685297878</v>
      </c>
      <c r="G112" s="77">
        <v>2176.3806091151255</v>
      </c>
      <c r="H112" s="53"/>
      <c r="I112" s="63"/>
      <c r="J112" s="63"/>
      <c r="K112" s="64"/>
      <c r="L112" s="63"/>
      <c r="M112" s="63"/>
      <c r="N112" s="64"/>
      <c r="P112" s="53"/>
      <c r="Q112" s="53"/>
      <c r="R112" s="53"/>
      <c r="S112" s="53"/>
      <c r="T112" s="53"/>
      <c r="U112" s="53"/>
      <c r="V112" s="53">
        <f>B112*6*объемы!C112+объемы!B112*'приложение к приказу (2)'!C112</f>
        <v>8086047.4002250861</v>
      </c>
      <c r="W112" s="52">
        <f>D112*объемы!B112</f>
        <v>8086047.4002250861</v>
      </c>
      <c r="X112" s="53">
        <f t="shared" si="14"/>
        <v>0</v>
      </c>
      <c r="Y112" s="53">
        <f>E112*6*объемы!E112+'приложение к приказу (2)'!F112*объемы!D112</f>
        <v>8088255.191722665</v>
      </c>
      <c r="Z112" s="52">
        <f>G112*объемы!D112</f>
        <v>8088255.1917226641</v>
      </c>
      <c r="AA112" s="53">
        <f t="shared" si="15"/>
        <v>0</v>
      </c>
    </row>
    <row r="113" spans="1:27" ht="13.5" customHeight="1" x14ac:dyDescent="0.2">
      <c r="A113" s="88" t="s">
        <v>65</v>
      </c>
      <c r="B113" s="76">
        <v>155736.82105645686</v>
      </c>
      <c r="C113" s="76">
        <v>185.97536679552906</v>
      </c>
      <c r="D113" s="77">
        <v>547.86063453066504</v>
      </c>
      <c r="E113" s="76">
        <v>155736.82105645686</v>
      </c>
      <c r="F113" s="76">
        <v>185.89195667273896</v>
      </c>
      <c r="G113" s="77">
        <v>555.46049430599771</v>
      </c>
      <c r="H113" s="53"/>
      <c r="I113" s="63"/>
      <c r="J113" s="63"/>
      <c r="K113" s="64"/>
      <c r="L113" s="63"/>
      <c r="M113" s="63"/>
      <c r="N113" s="64"/>
      <c r="P113" s="53"/>
      <c r="Q113" s="53"/>
      <c r="R113" s="53"/>
      <c r="S113" s="53"/>
      <c r="T113" s="53"/>
      <c r="U113" s="53"/>
      <c r="V113" s="53">
        <f>B113*6*объемы!C113+объемы!B113*'приложение к приказу (2)'!C113</f>
        <v>3843539.8395571657</v>
      </c>
      <c r="W113" s="52">
        <f>D113*объемы!B113</f>
        <v>3843539.8395571653</v>
      </c>
      <c r="X113" s="53">
        <f t="shared" si="14"/>
        <v>0</v>
      </c>
      <c r="Y113" s="53">
        <f>E113*6*объемы!E113+'приложение к приказу (2)'!F113*объемы!D113</f>
        <v>3815841.9585894644</v>
      </c>
      <c r="Z113" s="52">
        <f>G113*объемы!D113</f>
        <v>3815841.9585894644</v>
      </c>
      <c r="AA113" s="53">
        <f t="shared" si="15"/>
        <v>0</v>
      </c>
    </row>
    <row r="114" spans="1:27" ht="14.25" customHeight="1" x14ac:dyDescent="0.2">
      <c r="A114" s="88" t="s">
        <v>74</v>
      </c>
      <c r="B114" s="76">
        <v>141085.10617510765</v>
      </c>
      <c r="C114" s="76">
        <v>265.83050626322</v>
      </c>
      <c r="D114" s="77">
        <v>584.99100562356762</v>
      </c>
      <c r="E114" s="76">
        <v>141085.10397488749</v>
      </c>
      <c r="F114" s="76">
        <v>262.45050647900553</v>
      </c>
      <c r="G114" s="77">
        <v>566.8249015882709</v>
      </c>
      <c r="H114" s="53"/>
      <c r="I114" s="63"/>
      <c r="J114" s="63"/>
      <c r="K114" s="64"/>
      <c r="L114" s="63"/>
      <c r="M114" s="63"/>
      <c r="N114" s="64"/>
      <c r="P114" s="53"/>
      <c r="Q114" s="53"/>
      <c r="R114" s="53"/>
      <c r="S114" s="53"/>
      <c r="T114" s="53"/>
      <c r="U114" s="53"/>
      <c r="V114" s="53">
        <f>B114*6*объемы!C114+объемы!B114*'приложение к приказу (2)'!C114</f>
        <v>3461561.42766628</v>
      </c>
      <c r="W114" s="52">
        <f>D114*объемы!B114</f>
        <v>3461561.4276662804</v>
      </c>
      <c r="X114" s="53">
        <f t="shared" si="14"/>
        <v>0</v>
      </c>
      <c r="Y114" s="53">
        <f>E114*6*объемы!E114+'приложение к приказу (2)'!F114*объемы!D114</f>
        <v>3517003.4071804145</v>
      </c>
      <c r="Z114" s="52">
        <f>G114*объемы!D114</f>
        <v>3517003.4071804145</v>
      </c>
      <c r="AA114" s="53">
        <f t="shared" si="15"/>
        <v>0</v>
      </c>
    </row>
    <row r="115" spans="1:27" ht="12.75" customHeight="1" x14ac:dyDescent="0.2">
      <c r="A115" s="88" t="s">
        <v>20</v>
      </c>
      <c r="B115" s="76">
        <v>1076682.5494432265</v>
      </c>
      <c r="C115" s="76">
        <v>234.96663235192693</v>
      </c>
      <c r="D115" s="77">
        <v>7838.0252601391057</v>
      </c>
      <c r="E115" s="76">
        <v>1076682.5494432265</v>
      </c>
      <c r="F115" s="76">
        <v>187.3360264060988</v>
      </c>
      <c r="G115" s="77">
        <v>6985.9208646594361</v>
      </c>
      <c r="H115" s="53"/>
      <c r="I115" s="63"/>
      <c r="J115" s="63"/>
      <c r="K115" s="64"/>
      <c r="L115" s="63"/>
      <c r="M115" s="63"/>
      <c r="N115" s="64"/>
      <c r="P115" s="53"/>
      <c r="Q115" s="53"/>
      <c r="R115" s="53"/>
      <c r="S115" s="53"/>
      <c r="T115" s="53"/>
      <c r="U115" s="53"/>
      <c r="V115" s="53">
        <f>B115*6*объемы!C115+объемы!B115*'приложение к приказу (2)'!C115</f>
        <v>2830389.3016888322</v>
      </c>
      <c r="W115" s="52">
        <f>D115*объемы!B115</f>
        <v>2830389.3016888322</v>
      </c>
      <c r="X115" s="53">
        <f t="shared" si="14"/>
        <v>0</v>
      </c>
      <c r="Y115" s="53">
        <f>E115*6*объемы!E115+'приложение к приказу (2)'!F115*объемы!D115</f>
        <v>2821194.2819840671</v>
      </c>
      <c r="Z115" s="52">
        <f>G115*объемы!D115</f>
        <v>2821194.2819840671</v>
      </c>
      <c r="AA115" s="53">
        <f t="shared" si="15"/>
        <v>0</v>
      </c>
    </row>
    <row r="116" spans="1:27" ht="12.75" customHeight="1" x14ac:dyDescent="0.2">
      <c r="A116" s="88" t="s">
        <v>82</v>
      </c>
      <c r="B116" s="76">
        <v>623277.35935193603</v>
      </c>
      <c r="C116" s="76">
        <v>0</v>
      </c>
      <c r="D116" s="77">
        <v>1368.1920602369366</v>
      </c>
      <c r="E116" s="76">
        <v>623277.35935193603</v>
      </c>
      <c r="F116" s="76">
        <v>0</v>
      </c>
      <c r="G116" s="77">
        <v>1340.6590534481275</v>
      </c>
      <c r="H116" s="53"/>
      <c r="I116" s="63"/>
      <c r="J116" s="63"/>
      <c r="K116" s="64"/>
      <c r="L116" s="63"/>
      <c r="M116" s="63"/>
      <c r="N116" s="64"/>
      <c r="P116" s="53"/>
      <c r="Q116" s="53"/>
      <c r="R116" s="53"/>
      <c r="S116" s="53"/>
      <c r="T116" s="53"/>
      <c r="U116" s="53"/>
      <c r="V116" s="53">
        <f>B116*6*объемы!C116+объемы!B116*'приложение к приказу (2)'!C116</f>
        <v>3365697.7405004548</v>
      </c>
      <c r="W116" s="52">
        <f>D116*объемы!B116</f>
        <v>3365697.7405004548</v>
      </c>
      <c r="X116" s="53">
        <f t="shared" ref="X116:X117" si="19">V116-W116</f>
        <v>0</v>
      </c>
      <c r="Y116" s="53">
        <f>E116*6*объемы!E116+'приложение к приказу (2)'!F116*объемы!D116</f>
        <v>3365697.7405004548</v>
      </c>
      <c r="Z116" s="52">
        <f>G116*объемы!D116</f>
        <v>3365697.7405004553</v>
      </c>
      <c r="AA116" s="53">
        <f t="shared" ref="AA116:AA117" si="20">Y116-Z116</f>
        <v>0</v>
      </c>
    </row>
    <row r="117" spans="1:27" ht="12.75" customHeight="1" x14ac:dyDescent="0.2">
      <c r="A117" s="88" t="s">
        <v>83</v>
      </c>
      <c r="B117" s="76">
        <v>1081413.6014899176</v>
      </c>
      <c r="C117" s="76">
        <v>321.9424722090738</v>
      </c>
      <c r="D117" s="77">
        <v>2995.8368665793782</v>
      </c>
      <c r="E117" s="76">
        <v>1081413.6014899176</v>
      </c>
      <c r="F117" s="76">
        <v>308.11584709154272</v>
      </c>
      <c r="G117" s="77">
        <v>2845.5052890745064</v>
      </c>
      <c r="H117" s="53"/>
      <c r="I117" s="63"/>
      <c r="J117" s="63"/>
      <c r="K117" s="64"/>
      <c r="L117" s="63"/>
      <c r="M117" s="63"/>
      <c r="N117" s="64"/>
      <c r="P117" s="53"/>
      <c r="Q117" s="53"/>
      <c r="R117" s="53"/>
      <c r="S117" s="53"/>
      <c r="T117" s="53"/>
      <c r="U117" s="53"/>
      <c r="V117" s="53">
        <f>B117*6*объемы!C117+объемы!B117*'приложение к приказу (2)'!C117</f>
        <v>5335965.9306599284</v>
      </c>
      <c r="W117" s="52">
        <f>D117*объемы!B117</f>
        <v>5335965.9306599284</v>
      </c>
      <c r="X117" s="53">
        <f t="shared" si="19"/>
        <v>0</v>
      </c>
      <c r="Y117" s="53">
        <f>E117*6*объемы!E117+'приложение к приказу (2)'!F117*объемы!D117</f>
        <v>5340862.615812527</v>
      </c>
      <c r="Z117" s="52">
        <f>G117*объемы!D117</f>
        <v>5340862.615812527</v>
      </c>
      <c r="AA117" s="53">
        <f t="shared" si="20"/>
        <v>0</v>
      </c>
    </row>
    <row r="118" spans="1:27" ht="63" x14ac:dyDescent="0.2">
      <c r="A118" s="118" t="s">
        <v>10</v>
      </c>
      <c r="B118" s="102"/>
      <c r="C118" s="102"/>
      <c r="D118" s="102"/>
      <c r="E118" s="102"/>
      <c r="F118" s="102"/>
      <c r="G118" s="102"/>
      <c r="H118" s="53">
        <f t="shared" si="16"/>
        <v>0</v>
      </c>
      <c r="I118" s="58"/>
      <c r="J118" s="58"/>
      <c r="K118" s="58"/>
      <c r="L118" s="58"/>
      <c r="M118" s="58"/>
      <c r="N118" s="58"/>
      <c r="P118" s="53">
        <f t="shared" si="13"/>
        <v>0</v>
      </c>
      <c r="Q118" s="53">
        <f t="shared" si="13"/>
        <v>0</v>
      </c>
      <c r="R118" s="53">
        <f t="shared" si="13"/>
        <v>0</v>
      </c>
      <c r="S118" s="53">
        <f t="shared" si="13"/>
        <v>0</v>
      </c>
      <c r="T118" s="53">
        <f t="shared" si="13"/>
        <v>0</v>
      </c>
      <c r="U118" s="53">
        <f t="shared" si="13"/>
        <v>0</v>
      </c>
      <c r="V118" s="53"/>
      <c r="X118" s="53"/>
      <c r="Y118" s="53"/>
      <c r="AA118" s="53"/>
    </row>
    <row r="119" spans="1:27" ht="12.75" x14ac:dyDescent="0.2">
      <c r="A119" s="87" t="s">
        <v>76</v>
      </c>
      <c r="B119" s="76">
        <v>24475.043430122569</v>
      </c>
      <c r="C119" s="76">
        <v>28.488790183430861</v>
      </c>
      <c r="D119" s="77">
        <v>72.132517664656817</v>
      </c>
      <c r="E119" s="76">
        <v>58469.564794474136</v>
      </c>
      <c r="F119" s="76">
        <v>41.482559420332436</v>
      </c>
      <c r="G119" s="77">
        <v>144.16113252226916</v>
      </c>
      <c r="H119" s="53">
        <f t="shared" si="16"/>
        <v>33994.521364351567</v>
      </c>
      <c r="I119" s="63">
        <v>221176.96363005679</v>
      </c>
      <c r="J119" s="63">
        <v>5.7548550176774471</v>
      </c>
      <c r="K119" s="64">
        <v>435.81610607312513</v>
      </c>
      <c r="L119" s="63">
        <v>211245.80891539081</v>
      </c>
      <c r="M119" s="63">
        <v>27.057776605402591</v>
      </c>
      <c r="N119" s="64">
        <v>434.60529003229465</v>
      </c>
      <c r="P119" s="53">
        <f t="shared" si="13"/>
        <v>-196701.92019993422</v>
      </c>
      <c r="Q119" s="53">
        <f t="shared" si="13"/>
        <v>22.733935165753415</v>
      </c>
      <c r="R119" s="53">
        <f t="shared" si="13"/>
        <v>-363.68358840846832</v>
      </c>
      <c r="S119" s="53">
        <f t="shared" si="13"/>
        <v>-152776.24412091667</v>
      </c>
      <c r="T119" s="53">
        <f t="shared" si="13"/>
        <v>14.424782814929845</v>
      </c>
      <c r="U119" s="53">
        <f t="shared" si="13"/>
        <v>-290.44415751002549</v>
      </c>
      <c r="V119" s="53">
        <f>B119*6*объемы!C119+объемы!B119*'приложение к приказу (2)'!C119</f>
        <v>955918.30148648308</v>
      </c>
      <c r="W119" s="52">
        <f>D119*объемы!B119</f>
        <v>955918.30148648308</v>
      </c>
      <c r="X119" s="53">
        <f t="shared" si="14"/>
        <v>0</v>
      </c>
      <c r="Y119" s="53">
        <f>E119*6*объемы!E119+'приложение к приказу (2)'!F119*объемы!D119</f>
        <v>1939930.9495954311</v>
      </c>
      <c r="Z119" s="52">
        <f>G119*объемы!D119</f>
        <v>1939930.9495954311</v>
      </c>
      <c r="AA119" s="53">
        <f t="shared" si="15"/>
        <v>0</v>
      </c>
    </row>
    <row r="120" spans="1:27" ht="63" x14ac:dyDescent="0.2">
      <c r="A120" s="118" t="s">
        <v>9</v>
      </c>
      <c r="B120" s="102"/>
      <c r="C120" s="102"/>
      <c r="D120" s="102"/>
      <c r="E120" s="102"/>
      <c r="F120" s="102"/>
      <c r="G120" s="102"/>
      <c r="H120" s="53">
        <f t="shared" si="16"/>
        <v>0</v>
      </c>
      <c r="I120" s="58"/>
      <c r="J120" s="58"/>
      <c r="K120" s="58"/>
      <c r="L120" s="58"/>
      <c r="M120" s="58"/>
      <c r="N120" s="58"/>
      <c r="P120" s="53">
        <f t="shared" si="13"/>
        <v>0</v>
      </c>
      <c r="Q120" s="53">
        <f t="shared" si="13"/>
        <v>0</v>
      </c>
      <c r="R120" s="53">
        <f t="shared" si="13"/>
        <v>0</v>
      </c>
      <c r="S120" s="53">
        <f t="shared" si="13"/>
        <v>0</v>
      </c>
      <c r="T120" s="53">
        <f t="shared" si="13"/>
        <v>0</v>
      </c>
      <c r="U120" s="53">
        <f t="shared" si="13"/>
        <v>0</v>
      </c>
      <c r="V120" s="53"/>
      <c r="X120" s="53"/>
      <c r="Y120" s="53"/>
      <c r="AA120" s="53"/>
    </row>
    <row r="121" spans="1:27" ht="12.75" x14ac:dyDescent="0.2">
      <c r="A121" s="87" t="s">
        <v>76</v>
      </c>
      <c r="B121" s="76">
        <v>369707.08540363796</v>
      </c>
      <c r="C121" s="76">
        <v>126.15138068838915</v>
      </c>
      <c r="D121" s="77">
        <v>684.71007611013852</v>
      </c>
      <c r="E121" s="76">
        <v>398178.58205603017</v>
      </c>
      <c r="F121" s="76">
        <v>147.24851087661943</v>
      </c>
      <c r="G121" s="77">
        <v>765.33112146419148</v>
      </c>
      <c r="H121" s="53">
        <f t="shared" si="16"/>
        <v>28471.496652392205</v>
      </c>
      <c r="I121" s="63">
        <v>136021.85495087819</v>
      </c>
      <c r="J121" s="63">
        <v>9.4199318630185349</v>
      </c>
      <c r="K121" s="64">
        <v>276.21185783630824</v>
      </c>
      <c r="L121" s="63">
        <v>117494.42099440623</v>
      </c>
      <c r="M121" s="63">
        <v>6.7916192361199759</v>
      </c>
      <c r="N121" s="64">
        <v>250.81405754373529</v>
      </c>
      <c r="P121" s="53">
        <f t="shared" si="13"/>
        <v>233685.23045275977</v>
      </c>
      <c r="Q121" s="53">
        <f t="shared" si="13"/>
        <v>116.73144882537062</v>
      </c>
      <c r="R121" s="53">
        <f t="shared" si="13"/>
        <v>408.49821827383028</v>
      </c>
      <c r="S121" s="53">
        <f t="shared" si="13"/>
        <v>280684.16106162395</v>
      </c>
      <c r="T121" s="53">
        <f t="shared" si="13"/>
        <v>140.45689164049946</v>
      </c>
      <c r="U121" s="53">
        <f t="shared" si="13"/>
        <v>514.51706392045617</v>
      </c>
      <c r="V121" s="53">
        <f>B121*6*объемы!C121+объемы!B121*'приложение к приказу (2)'!C121</f>
        <v>30017586.526578821</v>
      </c>
      <c r="W121" s="52">
        <f>D121*объемы!B121</f>
        <v>30017586.526578821</v>
      </c>
      <c r="X121" s="53">
        <f t="shared" si="14"/>
        <v>0</v>
      </c>
      <c r="Y121" s="53">
        <f>E121*6*объемы!E121+'приложение к приказу (2)'!F121*объемы!D121</f>
        <v>32655838.527723093</v>
      </c>
      <c r="Z121" s="52">
        <f>G121*объемы!D121</f>
        <v>32655838.527723096</v>
      </c>
      <c r="AA121" s="53">
        <f t="shared" si="15"/>
        <v>0</v>
      </c>
    </row>
    <row r="122" spans="1:27" ht="12.75" x14ac:dyDescent="0.2">
      <c r="A122" s="87" t="s">
        <v>15</v>
      </c>
      <c r="B122" s="76">
        <v>1576557.4394297497</v>
      </c>
      <c r="C122" s="76">
        <v>192.0449659266977</v>
      </c>
      <c r="D122" s="77">
        <v>6764.5556717263644</v>
      </c>
      <c r="E122" s="76">
        <v>1576557.4394297497</v>
      </c>
      <c r="F122" s="76">
        <v>190.11872187702309</v>
      </c>
      <c r="G122" s="77">
        <v>4781.6367585869284</v>
      </c>
      <c r="H122" s="53">
        <f t="shared" si="16"/>
        <v>0</v>
      </c>
      <c r="I122" s="63">
        <v>2421047.937484995</v>
      </c>
      <c r="J122" s="63">
        <v>223.2529424238115</v>
      </c>
      <c r="K122" s="64">
        <v>8852.7307394000327</v>
      </c>
      <c r="L122" s="63">
        <v>2421047.937484995</v>
      </c>
      <c r="M122" s="63">
        <v>233.97040293345282</v>
      </c>
      <c r="N122" s="64">
        <v>5163.7060222467917</v>
      </c>
      <c r="P122" s="53">
        <f t="shared" ref="P122:U166" si="21">B122-I122</f>
        <v>-844490.49805524526</v>
      </c>
      <c r="Q122" s="53">
        <f t="shared" si="21"/>
        <v>-31.207976497113805</v>
      </c>
      <c r="R122" s="53">
        <f t="shared" si="21"/>
        <v>-2088.1750676736683</v>
      </c>
      <c r="S122" s="53">
        <f t="shared" si="21"/>
        <v>-844490.49805524526</v>
      </c>
      <c r="T122" s="53">
        <f t="shared" si="21"/>
        <v>-43.851681056429726</v>
      </c>
      <c r="U122" s="53">
        <f t="shared" si="21"/>
        <v>-382.06926365986328</v>
      </c>
      <c r="V122" s="53">
        <f>B122*6*объемы!C122+объемы!B122*'приложение к приказу (2)'!C122</f>
        <v>328094.4791900721</v>
      </c>
      <c r="W122" s="52">
        <f>D122*объемы!B122</f>
        <v>328094.4791900721</v>
      </c>
      <c r="X122" s="53">
        <f t="shared" si="14"/>
        <v>0</v>
      </c>
      <c r="Y122" s="53">
        <f>E122*6*объемы!E122+'приложение к приказу (2)'!F122*объемы!D122</f>
        <v>331979.47687517334</v>
      </c>
      <c r="Z122" s="52">
        <f>G122*объемы!D122</f>
        <v>331979.47687517334</v>
      </c>
      <c r="AA122" s="53">
        <f t="shared" si="15"/>
        <v>0</v>
      </c>
    </row>
    <row r="123" spans="1:27" ht="12.75" x14ac:dyDescent="0.2">
      <c r="A123" s="87" t="s">
        <v>17</v>
      </c>
      <c r="B123" s="76">
        <v>455958.26555134862</v>
      </c>
      <c r="C123" s="76">
        <v>223.43245190158143</v>
      </c>
      <c r="D123" s="77">
        <v>531.96549000368429</v>
      </c>
      <c r="E123" s="76">
        <v>455958.26555134862</v>
      </c>
      <c r="F123" s="76">
        <v>208.95449495568459</v>
      </c>
      <c r="G123" s="77">
        <v>535.3444486348011</v>
      </c>
      <c r="H123" s="53">
        <f t="shared" si="16"/>
        <v>0</v>
      </c>
      <c r="I123" s="63">
        <v>575536.71976573952</v>
      </c>
      <c r="J123" s="63">
        <v>192.66353450200509</v>
      </c>
      <c r="K123" s="64">
        <v>1342.8887253676544</v>
      </c>
      <c r="L123" s="63">
        <v>575536.71976573952</v>
      </c>
      <c r="M123" s="63">
        <v>184.82037463425061</v>
      </c>
      <c r="N123" s="64">
        <v>1492.0696074689954</v>
      </c>
      <c r="P123" s="53">
        <f t="shared" si="21"/>
        <v>-119578.45421439089</v>
      </c>
      <c r="Q123" s="53">
        <f t="shared" si="21"/>
        <v>30.768917399576338</v>
      </c>
      <c r="R123" s="53">
        <f t="shared" si="21"/>
        <v>-810.92323536397009</v>
      </c>
      <c r="S123" s="53">
        <f t="shared" si="21"/>
        <v>-119578.45421439089</v>
      </c>
      <c r="T123" s="53">
        <f t="shared" si="21"/>
        <v>24.134120321433983</v>
      </c>
      <c r="U123" s="53">
        <f t="shared" si="21"/>
        <v>-956.7251588341943</v>
      </c>
      <c r="V123" s="53">
        <f>B123*6*объемы!C123+объемы!B123*'приложение к приказу (2)'!C123</f>
        <v>452823.92012485617</v>
      </c>
      <c r="W123" s="52">
        <f>D123*объемы!B123</f>
        <v>452823.92012485617</v>
      </c>
      <c r="X123" s="53">
        <f t="shared" si="14"/>
        <v>0</v>
      </c>
      <c r="Y123" s="53">
        <f>E123*6*объемы!E123+'приложение к приказу (2)'!F123*объемы!D123</f>
        <v>430768.6580051331</v>
      </c>
      <c r="Z123" s="52">
        <f>G123*объемы!D123</f>
        <v>430768.6580051331</v>
      </c>
      <c r="AA123" s="53">
        <f t="shared" si="15"/>
        <v>0</v>
      </c>
    </row>
    <row r="124" spans="1:27" ht="12.75" x14ac:dyDescent="0.2">
      <c r="A124" s="87" t="s">
        <v>12</v>
      </c>
      <c r="B124" s="76">
        <v>256626.6518665289</v>
      </c>
      <c r="C124" s="76">
        <v>102.85585988137933</v>
      </c>
      <c r="D124" s="77">
        <v>1286.153831121949</v>
      </c>
      <c r="E124" s="76">
        <v>210342.00766013889</v>
      </c>
      <c r="F124" s="76">
        <v>358.62284490934752</v>
      </c>
      <c r="G124" s="77">
        <v>983.09880888979137</v>
      </c>
      <c r="H124" s="53">
        <f t="shared" si="16"/>
        <v>-46284.644206390018</v>
      </c>
      <c r="I124" s="63">
        <v>706445.39846647927</v>
      </c>
      <c r="J124" s="63">
        <v>493.10834533719031</v>
      </c>
      <c r="K124" s="64">
        <v>8796.1076807471454</v>
      </c>
      <c r="L124" s="63">
        <v>706445.39846647927</v>
      </c>
      <c r="M124" s="63">
        <v>402.72270693152069</v>
      </c>
      <c r="N124" s="64">
        <v>6283.9389598307407</v>
      </c>
      <c r="P124" s="53">
        <f t="shared" si="21"/>
        <v>-449818.74659995036</v>
      </c>
      <c r="Q124" s="53">
        <f t="shared" si="21"/>
        <v>-390.25248545581098</v>
      </c>
      <c r="R124" s="53">
        <f t="shared" si="21"/>
        <v>-7509.9538496251962</v>
      </c>
      <c r="S124" s="53">
        <f t="shared" si="21"/>
        <v>-496103.39080634038</v>
      </c>
      <c r="T124" s="53">
        <f t="shared" si="21"/>
        <v>-44.09986202217317</v>
      </c>
      <c r="U124" s="53">
        <f t="shared" si="21"/>
        <v>-5300.8401509409496</v>
      </c>
      <c r="V124" s="53">
        <f>B124*6*объемы!C124+объемы!B124*'приложение к приказу (2)'!C124</f>
        <v>150624.04747035369</v>
      </c>
      <c r="W124" s="52">
        <f>D124*объемы!B124</f>
        <v>150624.04747035369</v>
      </c>
      <c r="X124" s="53">
        <f t="shared" si="14"/>
        <v>0</v>
      </c>
      <c r="Y124" s="53">
        <f>E124*6*объемы!E124+'приложение к приказу (2)'!F124*объемы!D124</f>
        <v>178813.87615134643</v>
      </c>
      <c r="Z124" s="52">
        <f>G124*объемы!D124</f>
        <v>178813.8761513464</v>
      </c>
      <c r="AA124" s="53">
        <f t="shared" si="15"/>
        <v>0</v>
      </c>
    </row>
    <row r="125" spans="1:27" ht="12" customHeight="1" x14ac:dyDescent="0.2">
      <c r="A125" s="87" t="s">
        <v>28</v>
      </c>
      <c r="B125" s="76">
        <v>979819.25565036864</v>
      </c>
      <c r="C125" s="76">
        <v>270.25119491128214</v>
      </c>
      <c r="D125" s="77">
        <v>3094.5312892645438</v>
      </c>
      <c r="E125" s="76">
        <v>979819.25565036864</v>
      </c>
      <c r="F125" s="76">
        <v>258.97285634579026</v>
      </c>
      <c r="G125" s="77">
        <v>3908.3481635207791</v>
      </c>
      <c r="H125" s="53">
        <f t="shared" si="16"/>
        <v>0</v>
      </c>
      <c r="I125" s="63">
        <v>901883.65194899263</v>
      </c>
      <c r="J125" s="63">
        <v>152.43837664386817</v>
      </c>
      <c r="K125" s="64">
        <v>3360.8955269752191</v>
      </c>
      <c r="L125" s="63">
        <v>901883.65194899263</v>
      </c>
      <c r="M125" s="63">
        <v>143.09658683712652</v>
      </c>
      <c r="N125" s="64">
        <v>3017.1876226443383</v>
      </c>
      <c r="P125" s="53">
        <f t="shared" si="21"/>
        <v>77935.603701376007</v>
      </c>
      <c r="Q125" s="53">
        <f t="shared" si="21"/>
        <v>117.81281826741397</v>
      </c>
      <c r="R125" s="53">
        <f t="shared" si="21"/>
        <v>-266.3642377106753</v>
      </c>
      <c r="S125" s="53">
        <f t="shared" si="21"/>
        <v>77935.603701376007</v>
      </c>
      <c r="T125" s="53">
        <f t="shared" si="21"/>
        <v>115.87626950866374</v>
      </c>
      <c r="U125" s="53">
        <f t="shared" si="21"/>
        <v>891.16054087644079</v>
      </c>
      <c r="V125" s="53">
        <f>B125*6*объемы!C125+объемы!B125*'приложение к приказу (2)'!C125</f>
        <v>206126.7291779113</v>
      </c>
      <c r="W125" s="52">
        <f>D125*объемы!B125</f>
        <v>206126.7291779113</v>
      </c>
      <c r="X125" s="53">
        <f t="shared" si="14"/>
        <v>0</v>
      </c>
      <c r="Y125" s="53">
        <f>E125*6*объемы!E125+'приложение к приказу (2)'!F125*объемы!D125</f>
        <v>201475.34782949628</v>
      </c>
      <c r="Z125" s="52">
        <f>G125*объемы!D125</f>
        <v>201475.34782949626</v>
      </c>
      <c r="AA125" s="53">
        <f t="shared" si="15"/>
        <v>0</v>
      </c>
    </row>
    <row r="126" spans="1:27" ht="16.5" customHeight="1" x14ac:dyDescent="0.2">
      <c r="A126" s="87" t="s">
        <v>13</v>
      </c>
      <c r="B126" s="76">
        <v>618460.83837953024</v>
      </c>
      <c r="C126" s="76">
        <v>303.78304055737169</v>
      </c>
      <c r="D126" s="77">
        <v>2406.5966202384343</v>
      </c>
      <c r="E126" s="76">
        <v>615822.95116620057</v>
      </c>
      <c r="F126" s="76">
        <v>331.34894466764882</v>
      </c>
      <c r="G126" s="77">
        <v>1137.2827181874693</v>
      </c>
      <c r="H126" s="53">
        <f t="shared" si="16"/>
        <v>-2637.8872133296682</v>
      </c>
      <c r="I126" s="63">
        <v>870150.6258313983</v>
      </c>
      <c r="J126" s="63">
        <v>218.45615054730303</v>
      </c>
      <c r="K126" s="64">
        <v>2242.0230407193503</v>
      </c>
      <c r="L126" s="63">
        <v>870150.62583139818</v>
      </c>
      <c r="M126" s="63">
        <v>195.8352685265375</v>
      </c>
      <c r="N126" s="64">
        <v>1373.372061306552</v>
      </c>
      <c r="P126" s="53">
        <f t="shared" si="21"/>
        <v>-251689.78745186806</v>
      </c>
      <c r="Q126" s="53">
        <f t="shared" si="21"/>
        <v>85.326890010068666</v>
      </c>
      <c r="R126" s="53">
        <f t="shared" si="21"/>
        <v>164.57357951908398</v>
      </c>
      <c r="S126" s="53">
        <f t="shared" si="21"/>
        <v>-254327.67466519761</v>
      </c>
      <c r="T126" s="53">
        <f t="shared" si="21"/>
        <v>135.51367614111132</v>
      </c>
      <c r="U126" s="53">
        <f t="shared" si="21"/>
        <v>-236.08934311908274</v>
      </c>
      <c r="V126" s="53">
        <f>B126*6*объемы!C126+объемы!B126*'приложение к приказу (2)'!C126</f>
        <v>63702.612537711349</v>
      </c>
      <c r="W126" s="52">
        <f>D126*объемы!B126</f>
        <v>63702.612537711357</v>
      </c>
      <c r="X126" s="53">
        <f t="shared" si="14"/>
        <v>0</v>
      </c>
      <c r="Y126" s="53">
        <f>E126*6*объемы!E126+'приложение к приказу (2)'!F126*объемы!D126</f>
        <v>78210.932529752259</v>
      </c>
      <c r="Z126" s="52">
        <f>G126*объемы!D126</f>
        <v>78210.932529752259</v>
      </c>
      <c r="AA126" s="53">
        <f t="shared" si="15"/>
        <v>0</v>
      </c>
    </row>
    <row r="127" spans="1:27" ht="12.75" x14ac:dyDescent="0.2">
      <c r="A127" s="87" t="s">
        <v>18</v>
      </c>
      <c r="B127" s="76">
        <v>1062859.4898400344</v>
      </c>
      <c r="C127" s="76">
        <v>328.5836179530196</v>
      </c>
      <c r="D127" s="77">
        <v>4202.4428888809425</v>
      </c>
      <c r="E127" s="76">
        <v>1062859.4898400344</v>
      </c>
      <c r="F127" s="76">
        <v>269.06230462231167</v>
      </c>
      <c r="G127" s="77">
        <v>2682.4534336483057</v>
      </c>
      <c r="H127" s="53">
        <f t="shared" si="16"/>
        <v>0</v>
      </c>
      <c r="I127" s="63">
        <v>1164002.507604633</v>
      </c>
      <c r="J127" s="63">
        <v>240.56275246330975</v>
      </c>
      <c r="K127" s="64">
        <v>4490.0957167341921</v>
      </c>
      <c r="L127" s="63">
        <v>1164002.507604633</v>
      </c>
      <c r="M127" s="63">
        <v>231.28680468515662</v>
      </c>
      <c r="N127" s="64">
        <v>4020.6792569012291</v>
      </c>
      <c r="P127" s="53">
        <f t="shared" si="21"/>
        <v>-101143.0177645986</v>
      </c>
      <c r="Q127" s="53">
        <f t="shared" si="21"/>
        <v>88.020865489709848</v>
      </c>
      <c r="R127" s="53">
        <f t="shared" si="21"/>
        <v>-287.65282785324962</v>
      </c>
      <c r="S127" s="53">
        <f t="shared" si="21"/>
        <v>-101143.0177645986</v>
      </c>
      <c r="T127" s="53">
        <f t="shared" si="21"/>
        <v>37.775499937155047</v>
      </c>
      <c r="U127" s="53">
        <f t="shared" si="21"/>
        <v>-1338.2258232529234</v>
      </c>
      <c r="V127" s="53">
        <f>B127*6*объемы!C127+объемы!B127*'приложение к приказу (2)'!C127</f>
        <v>546527.69769896648</v>
      </c>
      <c r="W127" s="52">
        <f>D127*объемы!B127</f>
        <v>546527.69769896648</v>
      </c>
      <c r="X127" s="53">
        <f t="shared" si="14"/>
        <v>0</v>
      </c>
      <c r="Y127" s="53">
        <f>E127*6*объемы!E127+'приложение к приказу (2)'!F127*объемы!D127</f>
        <v>559962.15427408391</v>
      </c>
      <c r="Z127" s="52">
        <f>G127*объемы!D127</f>
        <v>559962.15427408391</v>
      </c>
      <c r="AA127" s="53">
        <f t="shared" si="15"/>
        <v>0</v>
      </c>
    </row>
    <row r="128" spans="1:27" ht="12" customHeight="1" x14ac:dyDescent="0.2">
      <c r="A128" s="87" t="s">
        <v>38</v>
      </c>
      <c r="B128" s="76">
        <v>531279.53159463487</v>
      </c>
      <c r="C128" s="76">
        <v>122.84119355384023</v>
      </c>
      <c r="D128" s="77">
        <v>1356.6082887388263</v>
      </c>
      <c r="E128" s="76">
        <v>531279.53159463487</v>
      </c>
      <c r="F128" s="76">
        <v>117.24583136322333</v>
      </c>
      <c r="G128" s="77">
        <v>1245.7713933764708</v>
      </c>
      <c r="H128" s="53">
        <f t="shared" si="16"/>
        <v>0</v>
      </c>
      <c r="I128" s="63"/>
      <c r="J128" s="63"/>
      <c r="K128" s="64"/>
      <c r="L128" s="63"/>
      <c r="M128" s="63"/>
      <c r="N128" s="64"/>
      <c r="P128" s="53"/>
      <c r="Q128" s="53"/>
      <c r="R128" s="53"/>
      <c r="S128" s="53"/>
      <c r="T128" s="53"/>
      <c r="U128" s="53"/>
      <c r="V128" s="53">
        <f>B128*6*объемы!C128+объемы!B128*'приложение к приказу (2)'!C128</f>
        <v>126182.20676046445</v>
      </c>
      <c r="W128" s="52">
        <f>D128*объемы!B128</f>
        <v>126182.20676046444</v>
      </c>
      <c r="X128" s="53">
        <f t="shared" si="14"/>
        <v>0</v>
      </c>
      <c r="Y128" s="53">
        <f>E128*6*объемы!E128+'приложение к приказу (2)'!F128*объемы!D128</f>
        <v>126678.7556782732</v>
      </c>
      <c r="Z128" s="52">
        <f>G128*объемы!D128</f>
        <v>126678.7556782732</v>
      </c>
      <c r="AA128" s="53">
        <f t="shared" si="15"/>
        <v>0</v>
      </c>
    </row>
    <row r="129" spans="1:45" ht="12.75" x14ac:dyDescent="0.2">
      <c r="A129" s="87" t="s">
        <v>60</v>
      </c>
      <c r="B129" s="76">
        <v>816636.24450204219</v>
      </c>
      <c r="C129" s="76">
        <v>31.493394558563114</v>
      </c>
      <c r="D129" s="77">
        <v>1519.4428227432738</v>
      </c>
      <c r="E129" s="76">
        <v>816636.24450204207</v>
      </c>
      <c r="F129" s="76">
        <v>26.740728290391477</v>
      </c>
      <c r="G129" s="77">
        <v>1077.5272320459676</v>
      </c>
      <c r="H129" s="53"/>
      <c r="I129" s="63"/>
      <c r="J129" s="63"/>
      <c r="K129" s="64"/>
      <c r="L129" s="63"/>
      <c r="M129" s="63"/>
      <c r="N129" s="64"/>
      <c r="P129" s="53"/>
      <c r="Q129" s="53"/>
      <c r="R129" s="53"/>
      <c r="S129" s="53"/>
      <c r="T129" s="53"/>
      <c r="U129" s="53"/>
      <c r="V129" s="53">
        <f>B129*6*объемы!C129+объемы!B129*'приложение к приказу (2)'!C129</f>
        <v>5003.5252152936009</v>
      </c>
      <c r="W129" s="52">
        <f>D129*объемы!B129</f>
        <v>5003.5252152936009</v>
      </c>
      <c r="X129" s="53">
        <f t="shared" si="14"/>
        <v>0</v>
      </c>
      <c r="Y129" s="53">
        <f>E129*6*объемы!E129+'приложение к приказу (2)'!F129*объемы!D129</f>
        <v>5024.5094830303478</v>
      </c>
      <c r="Z129" s="52">
        <f>G129*объемы!D129</f>
        <v>5024.5094830303478</v>
      </c>
      <c r="AA129" s="53">
        <f t="shared" si="15"/>
        <v>0</v>
      </c>
    </row>
    <row r="130" spans="1:45" ht="13.5" customHeight="1" x14ac:dyDescent="0.2">
      <c r="A130" s="87" t="s">
        <v>62</v>
      </c>
      <c r="B130" s="76">
        <v>242225.78115021347</v>
      </c>
      <c r="C130" s="76">
        <v>157.74170236797573</v>
      </c>
      <c r="D130" s="77">
        <v>734.23235390985269</v>
      </c>
      <c r="E130" s="76">
        <v>242225.78115021347</v>
      </c>
      <c r="F130" s="76">
        <v>146.25899776001532</v>
      </c>
      <c r="G130" s="77">
        <v>880.38145099583051</v>
      </c>
      <c r="H130" s="53"/>
      <c r="I130" s="63"/>
      <c r="J130" s="63"/>
      <c r="K130" s="64"/>
      <c r="L130" s="63"/>
      <c r="M130" s="63"/>
      <c r="N130" s="64"/>
      <c r="P130" s="53"/>
      <c r="Q130" s="53"/>
      <c r="R130" s="53"/>
      <c r="S130" s="53"/>
      <c r="T130" s="53"/>
      <c r="U130" s="53"/>
      <c r="V130" s="53">
        <f>B130*6*объемы!C130+объемы!B130*'приложение к приказу (2)'!C130</f>
        <v>392417.82387065981</v>
      </c>
      <c r="W130" s="52">
        <f>D130*объемы!B130</f>
        <v>392417.82387065981</v>
      </c>
      <c r="X130" s="53">
        <f t="shared" si="14"/>
        <v>0</v>
      </c>
      <c r="Y130" s="53">
        <f>E130*6*объемы!E130+'приложение к приказу (2)'!F130*объемы!D130</f>
        <v>369496.09498294996</v>
      </c>
      <c r="Z130" s="52">
        <f>G130*объемы!D130</f>
        <v>369496.09498294996</v>
      </c>
      <c r="AA130" s="53">
        <f t="shared" si="15"/>
        <v>0</v>
      </c>
    </row>
    <row r="131" spans="1:45" ht="12.75" x14ac:dyDescent="0.2">
      <c r="A131" s="87" t="s">
        <v>68</v>
      </c>
      <c r="B131" s="76">
        <v>377824.05909749464</v>
      </c>
      <c r="C131" s="76">
        <v>266.31306231923497</v>
      </c>
      <c r="D131" s="77">
        <v>1250.870871042348</v>
      </c>
      <c r="E131" s="76">
        <v>377824.04989372537</v>
      </c>
      <c r="F131" s="76">
        <v>261.49595816565477</v>
      </c>
      <c r="G131" s="77">
        <v>1194.3948467921373</v>
      </c>
      <c r="H131" s="53"/>
      <c r="I131" s="63"/>
      <c r="J131" s="63"/>
      <c r="K131" s="64"/>
      <c r="L131" s="63"/>
      <c r="M131" s="63"/>
      <c r="N131" s="64"/>
      <c r="P131" s="53"/>
      <c r="Q131" s="53"/>
      <c r="R131" s="53"/>
      <c r="S131" s="53"/>
      <c r="T131" s="53"/>
      <c r="U131" s="53"/>
      <c r="V131" s="53">
        <f>B131*6*объемы!C131+объемы!B131*'приложение к приказу (2)'!C131</f>
        <v>46082.082889200101</v>
      </c>
      <c r="W131" s="52">
        <f>D131*объемы!B131</f>
        <v>46082.082889200101</v>
      </c>
      <c r="X131" s="53">
        <f t="shared" si="14"/>
        <v>0</v>
      </c>
      <c r="Y131" s="53">
        <f>E131*6*объемы!E131+'приложение к приказу (2)'!F131*объемы!D131</f>
        <v>46438.071643278287</v>
      </c>
      <c r="Z131" s="52">
        <f>G131*объемы!D131</f>
        <v>46438.071643278294</v>
      </c>
      <c r="AA131" s="53">
        <f t="shared" si="15"/>
        <v>0</v>
      </c>
    </row>
    <row r="132" spans="1:45" ht="12" customHeight="1" x14ac:dyDescent="0.2">
      <c r="A132" s="87" t="s">
        <v>26</v>
      </c>
      <c r="B132" s="76">
        <v>404350.22005685209</v>
      </c>
      <c r="C132" s="76">
        <v>181.97843004213132</v>
      </c>
      <c r="D132" s="77">
        <v>1405.7046547730702</v>
      </c>
      <c r="E132" s="76">
        <v>404336.81288441201</v>
      </c>
      <c r="F132" s="76">
        <v>165.20956695060249</v>
      </c>
      <c r="G132" s="77">
        <v>1763.9605357161702</v>
      </c>
      <c r="H132" s="53"/>
      <c r="I132" s="63"/>
      <c r="J132" s="63"/>
      <c r="K132" s="64"/>
      <c r="L132" s="63"/>
      <c r="M132" s="63"/>
      <c r="N132" s="64"/>
      <c r="P132" s="53"/>
      <c r="Q132" s="53"/>
      <c r="R132" s="53"/>
      <c r="S132" s="53"/>
      <c r="T132" s="53"/>
      <c r="U132" s="53"/>
      <c r="V132" s="53">
        <f>B132*6*объемы!C132+объемы!B132*'приложение к приказу (2)'!C132</f>
        <v>368744.44504007167</v>
      </c>
      <c r="W132" s="52">
        <f>D132*объемы!B132</f>
        <v>368744.44504007167</v>
      </c>
      <c r="X132" s="53">
        <f t="shared" si="14"/>
        <v>0</v>
      </c>
      <c r="Y132" s="53">
        <f>E132*6*объемы!E132+'приложение к приказу (2)'!F132*объемы!D132</f>
        <v>354167.99636109261</v>
      </c>
      <c r="Z132" s="52">
        <f>G132*объемы!D132</f>
        <v>354167.99636109261</v>
      </c>
      <c r="AA132" s="53">
        <f t="shared" si="15"/>
        <v>0</v>
      </c>
    </row>
    <row r="133" spans="1:45" ht="12" customHeight="1" x14ac:dyDescent="0.2">
      <c r="A133" s="87" t="s">
        <v>75</v>
      </c>
      <c r="B133" s="76">
        <v>994540.34589226288</v>
      </c>
      <c r="C133" s="76">
        <v>152.28576440469089</v>
      </c>
      <c r="D133" s="77">
        <v>3662.4281616715025</v>
      </c>
      <c r="E133" s="76">
        <v>994540.34589226276</v>
      </c>
      <c r="F133" s="76">
        <v>157.42339685297878</v>
      </c>
      <c r="G133" s="77">
        <v>3095.3836358158851</v>
      </c>
      <c r="H133" s="53"/>
      <c r="I133" s="63"/>
      <c r="J133" s="63"/>
      <c r="K133" s="64"/>
      <c r="L133" s="63"/>
      <c r="M133" s="63"/>
      <c r="N133" s="64"/>
      <c r="P133" s="53"/>
      <c r="Q133" s="53"/>
      <c r="R133" s="53"/>
      <c r="S133" s="53"/>
      <c r="T133" s="53"/>
      <c r="U133" s="53"/>
      <c r="V133" s="53">
        <f>B133*6*объемы!C133+объемы!B133*'приложение к приказу (2)'!C133</f>
        <v>74713.534498098626</v>
      </c>
      <c r="W133" s="52">
        <f>D133*объемы!B133</f>
        <v>74713.534498098626</v>
      </c>
      <c r="X133" s="53">
        <f t="shared" si="14"/>
        <v>0</v>
      </c>
      <c r="Y133" s="53">
        <f>E133*6*объемы!E133+'приложение к приказу (2)'!F133*объемы!D133</f>
        <v>75443.785355740576</v>
      </c>
      <c r="Z133" s="52">
        <f>G133*объемы!D133</f>
        <v>75443.785355740576</v>
      </c>
      <c r="AA133" s="53">
        <f t="shared" si="15"/>
        <v>0</v>
      </c>
    </row>
    <row r="134" spans="1:45" ht="12.75" x14ac:dyDescent="0.2">
      <c r="A134" s="87" t="s">
        <v>59</v>
      </c>
      <c r="B134" s="76">
        <v>642370.87000691041</v>
      </c>
      <c r="C134" s="76">
        <v>381.05641279128918</v>
      </c>
      <c r="D134" s="77">
        <v>2208.2807585758005</v>
      </c>
      <c r="E134" s="76">
        <v>642265.86543122667</v>
      </c>
      <c r="F134" s="76">
        <v>398.62938574355292</v>
      </c>
      <c r="G134" s="77">
        <v>3184.6965210037242</v>
      </c>
      <c r="H134" s="53"/>
      <c r="I134" s="63"/>
      <c r="J134" s="63"/>
      <c r="K134" s="64"/>
      <c r="L134" s="63"/>
      <c r="M134" s="63"/>
      <c r="N134" s="64"/>
      <c r="P134" s="53"/>
      <c r="Q134" s="53"/>
      <c r="R134" s="53"/>
      <c r="S134" s="53"/>
      <c r="T134" s="53"/>
      <c r="U134" s="53"/>
      <c r="V134" s="53">
        <f>B134*6*объемы!C134+объемы!B134*'приложение к приказу (2)'!C134</f>
        <v>27948.001280535329</v>
      </c>
      <c r="W134" s="52">
        <f>D134*объемы!B134</f>
        <v>27948.001280535329</v>
      </c>
      <c r="X134" s="53">
        <f t="shared" si="14"/>
        <v>0</v>
      </c>
      <c r="Y134" s="53">
        <f>E134*6*объемы!E134+'приложение к приказу (2)'!F134*объемы!D134</f>
        <v>26429.796427809903</v>
      </c>
      <c r="Z134" s="52">
        <f>G134*объемы!D134</f>
        <v>26429.796427809906</v>
      </c>
      <c r="AA134" s="53">
        <f t="shared" si="15"/>
        <v>0</v>
      </c>
    </row>
    <row r="135" spans="1:45" ht="12.75" x14ac:dyDescent="0.2">
      <c r="A135" s="87" t="s">
        <v>66</v>
      </c>
      <c r="B135" s="76">
        <v>392349.62886208337</v>
      </c>
      <c r="C135" s="76">
        <v>424.86244932331709</v>
      </c>
      <c r="D135" s="77">
        <v>1745.9366134559682</v>
      </c>
      <c r="E135" s="76">
        <v>384345.94719558809</v>
      </c>
      <c r="F135" s="76">
        <v>488.74917960718216</v>
      </c>
      <c r="G135" s="77">
        <v>1845.5222104934653</v>
      </c>
      <c r="H135" s="53"/>
      <c r="I135" s="63"/>
      <c r="J135" s="63"/>
      <c r="K135" s="64"/>
      <c r="L135" s="63"/>
      <c r="M135" s="63"/>
      <c r="N135" s="64"/>
      <c r="P135" s="53"/>
      <c r="Q135" s="53"/>
      <c r="R135" s="53"/>
      <c r="S135" s="53"/>
      <c r="T135" s="53"/>
      <c r="U135" s="53"/>
      <c r="V135" s="53">
        <f>B135*6*объемы!C135+объемы!B135*'приложение к приказу (2)'!C135</f>
        <v>510234.26185298548</v>
      </c>
      <c r="W135" s="52">
        <f>D135*объемы!B135</f>
        <v>510234.26185298548</v>
      </c>
      <c r="X135" s="53">
        <f t="shared" si="14"/>
        <v>0</v>
      </c>
      <c r="Y135" s="53">
        <f>E135*6*объемы!E135+'приложение к приказу (2)'!F135*объемы!D135</f>
        <v>514433.77960842184</v>
      </c>
      <c r="Z135" s="52">
        <f>G135*объемы!D135</f>
        <v>514433.7796084219</v>
      </c>
      <c r="AA135" s="53">
        <f t="shared" si="15"/>
        <v>0</v>
      </c>
    </row>
    <row r="136" spans="1:45" ht="12.75" x14ac:dyDescent="0.2">
      <c r="A136" s="87" t="s">
        <v>48</v>
      </c>
      <c r="B136" s="76">
        <v>271949.69026733132</v>
      </c>
      <c r="C136" s="76">
        <v>72.993271265648076</v>
      </c>
      <c r="D136" s="77">
        <v>1015.6760211419016</v>
      </c>
      <c r="E136" s="76">
        <v>271949.6685167299</v>
      </c>
      <c r="F136" s="76">
        <v>69.455260562400852</v>
      </c>
      <c r="G136" s="77">
        <v>971.85235066316341</v>
      </c>
      <c r="H136" s="53"/>
      <c r="I136" s="63"/>
      <c r="J136" s="63"/>
      <c r="K136" s="64"/>
      <c r="L136" s="63"/>
      <c r="M136" s="63"/>
      <c r="N136" s="64"/>
      <c r="P136" s="53"/>
      <c r="Q136" s="53"/>
      <c r="R136" s="53"/>
      <c r="S136" s="53"/>
      <c r="T136" s="53"/>
      <c r="U136" s="53"/>
      <c r="V136" s="53">
        <f>B136*6*объемы!C136+объемы!B136*'приложение к приказу (2)'!C136</f>
        <v>19338.471442541806</v>
      </c>
      <c r="W136" s="52">
        <f>D136*объемы!B136</f>
        <v>19338.471442541806</v>
      </c>
      <c r="X136" s="53">
        <f t="shared" ref="X136" si="22">V136-W136</f>
        <v>0</v>
      </c>
      <c r="Y136" s="53">
        <f>E136*6*объемы!E136+'приложение к приказу (2)'!F136*объемы!D136</f>
        <v>19330.143254690323</v>
      </c>
      <c r="Z136" s="52">
        <f>G136*объемы!D136</f>
        <v>19330.143254690323</v>
      </c>
      <c r="AA136" s="53">
        <f t="shared" ref="AA136" si="23">Y136-Z136</f>
        <v>0</v>
      </c>
    </row>
    <row r="137" spans="1:45" ht="12.75" x14ac:dyDescent="0.2">
      <c r="A137" s="87" t="s">
        <v>8</v>
      </c>
      <c r="B137" s="76">
        <v>10000</v>
      </c>
      <c r="C137" s="76">
        <v>150</v>
      </c>
      <c r="D137" s="77">
        <v>165.83187173079608</v>
      </c>
      <c r="E137" s="76">
        <v>10000</v>
      </c>
      <c r="F137" s="76">
        <v>150</v>
      </c>
      <c r="G137" s="77">
        <v>172.50761286905865</v>
      </c>
      <c r="H137" s="53"/>
      <c r="I137" s="63"/>
      <c r="J137" s="63"/>
      <c r="K137" s="64"/>
      <c r="L137" s="63"/>
      <c r="M137" s="63"/>
      <c r="N137" s="64"/>
      <c r="P137" s="53"/>
      <c r="Q137" s="53"/>
      <c r="R137" s="53"/>
      <c r="S137" s="53"/>
      <c r="T137" s="53"/>
      <c r="U137" s="53"/>
      <c r="V137" s="53">
        <f>B137*6*объемы!C137+объемы!B137*'приложение к приказу (2)'!C137</f>
        <v>10684.050000000001</v>
      </c>
      <c r="W137" s="52">
        <f>D137*объемы!B137</f>
        <v>10684.050000000001</v>
      </c>
      <c r="X137" s="53">
        <f t="shared" ref="X137" si="24">V137-W137</f>
        <v>0</v>
      </c>
      <c r="Y137" s="53">
        <f>E137*6*объемы!E137+'приложение к приказу (2)'!F137*объемы!D137</f>
        <v>7817.7</v>
      </c>
      <c r="Z137" s="52">
        <f>G137*объемы!D137</f>
        <v>7817.7</v>
      </c>
      <c r="AA137" s="53">
        <f t="shared" ref="AA137" si="25">Y137-Z137</f>
        <v>0</v>
      </c>
    </row>
    <row r="138" spans="1:45" ht="12.75" x14ac:dyDescent="0.2">
      <c r="A138" s="87" t="s">
        <v>74</v>
      </c>
      <c r="B138" s="76">
        <v>141085.10617510765</v>
      </c>
      <c r="C138" s="76">
        <v>265.83050626322</v>
      </c>
      <c r="D138" s="77">
        <v>605.4784064495052</v>
      </c>
      <c r="E138" s="76">
        <v>141085.10397488749</v>
      </c>
      <c r="F138" s="76">
        <v>262.45050647900553</v>
      </c>
      <c r="G138" s="77">
        <v>602.21613671846308</v>
      </c>
      <c r="H138" s="53"/>
      <c r="I138" s="63"/>
      <c r="J138" s="63"/>
      <c r="K138" s="64"/>
      <c r="L138" s="63"/>
      <c r="M138" s="63"/>
      <c r="N138" s="64"/>
      <c r="P138" s="53"/>
      <c r="Q138" s="53"/>
      <c r="R138" s="53"/>
      <c r="S138" s="53"/>
      <c r="T138" s="53"/>
      <c r="U138" s="53"/>
      <c r="V138" s="53">
        <f>B138*6*объемы!C138+объемы!B138*'приложение к приказу (2)'!C138</f>
        <v>99596.959512098489</v>
      </c>
      <c r="W138" s="52">
        <f>D138*объемы!B138</f>
        <v>99596.959512098474</v>
      </c>
      <c r="X138" s="53">
        <f t="shared" ref="X138" si="26">V138-W138</f>
        <v>0</v>
      </c>
      <c r="Y138" s="53">
        <f>E138*6*объемы!E138+'приложение к приказу (2)'!F138*объемы!D138</f>
        <v>99026.012657437197</v>
      </c>
      <c r="Z138" s="52">
        <f>G138*объемы!D138</f>
        <v>99026.012657437197</v>
      </c>
      <c r="AA138" s="53">
        <f t="shared" ref="AA138" si="27">Y138-Z138</f>
        <v>0</v>
      </c>
    </row>
    <row r="139" spans="1:45" ht="15" customHeight="1" x14ac:dyDescent="0.2">
      <c r="A139" s="118" t="s">
        <v>8</v>
      </c>
      <c r="B139" s="104"/>
      <c r="C139" s="104"/>
      <c r="D139" s="102"/>
      <c r="E139" s="104"/>
      <c r="F139" s="104"/>
      <c r="G139" s="102"/>
      <c r="H139" s="53">
        <f t="shared" si="16"/>
        <v>0</v>
      </c>
      <c r="I139" s="69"/>
      <c r="J139" s="69"/>
      <c r="K139" s="58"/>
      <c r="L139" s="69"/>
      <c r="M139" s="69"/>
      <c r="N139" s="58"/>
      <c r="P139" s="53">
        <f t="shared" si="21"/>
        <v>0</v>
      </c>
      <c r="Q139" s="53">
        <f t="shared" si="21"/>
        <v>0</v>
      </c>
      <c r="R139" s="53">
        <f t="shared" si="21"/>
        <v>0</v>
      </c>
      <c r="S139" s="53">
        <f t="shared" si="21"/>
        <v>0</v>
      </c>
      <c r="T139" s="53">
        <f t="shared" si="21"/>
        <v>0</v>
      </c>
      <c r="U139" s="53">
        <f t="shared" si="21"/>
        <v>0</v>
      </c>
      <c r="V139" s="53"/>
      <c r="X139" s="53"/>
      <c r="Y139" s="53"/>
      <c r="AA139" s="53"/>
    </row>
    <row r="140" spans="1:45" ht="12.75" x14ac:dyDescent="0.2">
      <c r="A140" s="87" t="s">
        <v>76</v>
      </c>
      <c r="B140" s="76">
        <v>801292.19904247776</v>
      </c>
      <c r="C140" s="76">
        <v>13.914720238149176</v>
      </c>
      <c r="D140" s="77">
        <v>1308.9509264655896</v>
      </c>
      <c r="E140" s="76">
        <v>951831.44906933152</v>
      </c>
      <c r="F140" s="76">
        <v>8.9738292946900895</v>
      </c>
      <c r="G140" s="77">
        <v>1521.0219241463963</v>
      </c>
      <c r="H140" s="53">
        <f t="shared" si="16"/>
        <v>150539.25002685376</v>
      </c>
      <c r="I140" s="63">
        <v>459534.3929066633</v>
      </c>
      <c r="J140" s="63">
        <v>37.453512222702948</v>
      </c>
      <c r="K140" s="64">
        <v>781.44773194237075</v>
      </c>
      <c r="L140" s="63">
        <v>503191.3594535538</v>
      </c>
      <c r="M140" s="63">
        <v>41.671211506381248</v>
      </c>
      <c r="N140" s="64">
        <v>900.02914517094962</v>
      </c>
      <c r="P140" s="53">
        <f t="shared" si="21"/>
        <v>341757.80613581446</v>
      </c>
      <c r="Q140" s="53">
        <f t="shared" si="21"/>
        <v>-23.538791984553772</v>
      </c>
      <c r="R140" s="53">
        <f t="shared" si="21"/>
        <v>527.50319452321889</v>
      </c>
      <c r="S140" s="53">
        <f t="shared" si="21"/>
        <v>448640.08961577772</v>
      </c>
      <c r="T140" s="53">
        <f t="shared" si="21"/>
        <v>-32.697382211691156</v>
      </c>
      <c r="U140" s="53">
        <f t="shared" si="21"/>
        <v>620.99277897544664</v>
      </c>
      <c r="V140" s="53">
        <f>B140*6*объемы!C140+объемы!B140*'приложение к приказу (2)'!C140</f>
        <v>80718194.287638903</v>
      </c>
      <c r="W140" s="52">
        <f>D140*объемы!B140</f>
        <v>80718194.287638903</v>
      </c>
      <c r="X140" s="53">
        <f t="shared" si="14"/>
        <v>0</v>
      </c>
      <c r="Y140" s="53">
        <f>E140*6*объемы!E140+'приложение к приказу (2)'!F140*объемы!D140</f>
        <v>95426498.312903032</v>
      </c>
      <c r="Z140" s="52">
        <f>G140*объемы!D140</f>
        <v>95426498.312903032</v>
      </c>
      <c r="AA140" s="53">
        <f t="shared" si="15"/>
        <v>0</v>
      </c>
    </row>
    <row r="141" spans="1:45" ht="12.75" x14ac:dyDescent="0.2">
      <c r="A141" s="87" t="s">
        <v>21</v>
      </c>
      <c r="B141" s="76">
        <v>601621.66301944747</v>
      </c>
      <c r="C141" s="76">
        <v>394.36273693844782</v>
      </c>
      <c r="D141" s="77">
        <v>1884.0142601364337</v>
      </c>
      <c r="E141" s="76">
        <v>601491.74069716141</v>
      </c>
      <c r="F141" s="76">
        <v>401.97583011890509</v>
      </c>
      <c r="G141" s="77">
        <v>1816.6659067855835</v>
      </c>
      <c r="H141" s="53">
        <f t="shared" si="16"/>
        <v>-129.92232228606008</v>
      </c>
      <c r="I141" s="63">
        <v>931550.74387248245</v>
      </c>
      <c r="J141" s="63">
        <v>422.93281537924855</v>
      </c>
      <c r="K141" s="64">
        <v>3457.5421277675805</v>
      </c>
      <c r="L141" s="63">
        <v>931550.74387248245</v>
      </c>
      <c r="M141" s="63">
        <v>406.41038197188044</v>
      </c>
      <c r="N141" s="64">
        <v>3778.1851813149815</v>
      </c>
      <c r="P141" s="53">
        <f t="shared" si="21"/>
        <v>-329929.08085303498</v>
      </c>
      <c r="Q141" s="53">
        <f t="shared" si="21"/>
        <v>-28.570078440800728</v>
      </c>
      <c r="R141" s="53">
        <f t="shared" si="21"/>
        <v>-1573.5278676311468</v>
      </c>
      <c r="S141" s="53">
        <f t="shared" si="21"/>
        <v>-330059.00317532104</v>
      </c>
      <c r="T141" s="53">
        <f t="shared" si="21"/>
        <v>-4.4345518529753463</v>
      </c>
      <c r="U141" s="53">
        <f t="shared" si="21"/>
        <v>-1961.519274529398</v>
      </c>
      <c r="V141" s="53">
        <f>B141*6*объемы!C141+объемы!B141*'приложение к приказу (2)'!C141</f>
        <v>424577.68563582643</v>
      </c>
      <c r="W141" s="52">
        <f>D141*объемы!B141</f>
        <v>424577.68563582643</v>
      </c>
      <c r="X141" s="53">
        <f t="shared" si="14"/>
        <v>0</v>
      </c>
      <c r="Y141" s="53">
        <f>E141*6*объемы!E141+'приложение к приказу (2)'!F141*объемы!D141</f>
        <v>431000.35305306606</v>
      </c>
      <c r="Z141" s="52">
        <f>G141*объемы!D141</f>
        <v>431000.35305306612</v>
      </c>
      <c r="AA141" s="53">
        <f t="shared" si="15"/>
        <v>0</v>
      </c>
    </row>
    <row r="142" spans="1:45" ht="12.75" x14ac:dyDescent="0.2">
      <c r="A142" s="87" t="s">
        <v>12</v>
      </c>
      <c r="B142" s="76">
        <v>256626.6518665289</v>
      </c>
      <c r="C142" s="76">
        <v>102.85585988137933</v>
      </c>
      <c r="D142" s="77">
        <v>684.15370444890186</v>
      </c>
      <c r="E142" s="76">
        <v>210342.00766013889</v>
      </c>
      <c r="F142" s="76">
        <v>358.62284490934752</v>
      </c>
      <c r="G142" s="77">
        <v>802.66120712115492</v>
      </c>
      <c r="H142" s="53">
        <f t="shared" si="16"/>
        <v>-46284.644206390018</v>
      </c>
      <c r="I142" s="63">
        <v>706445.39846647927</v>
      </c>
      <c r="J142" s="63">
        <v>493.10834533719031</v>
      </c>
      <c r="K142" s="64">
        <v>2840.9654798103452</v>
      </c>
      <c r="L142" s="63">
        <v>706445.39846647927</v>
      </c>
      <c r="M142" s="63">
        <v>402.72270693152069</v>
      </c>
      <c r="N142" s="64">
        <v>3177.3266817837748</v>
      </c>
      <c r="P142" s="53">
        <f t="shared" si="21"/>
        <v>-449818.74659995036</v>
      </c>
      <c r="Q142" s="53">
        <f t="shared" si="21"/>
        <v>-390.25248545581098</v>
      </c>
      <c r="R142" s="53">
        <f t="shared" si="21"/>
        <v>-2156.8117753614433</v>
      </c>
      <c r="S142" s="53">
        <f t="shared" si="21"/>
        <v>-496103.39080634038</v>
      </c>
      <c r="T142" s="53">
        <f t="shared" si="21"/>
        <v>-44.09986202217317</v>
      </c>
      <c r="U142" s="53">
        <f t="shared" si="21"/>
        <v>-2374.66547466262</v>
      </c>
      <c r="V142" s="53">
        <f>B142*6*объемы!C142+объемы!B142*'приложение к приказу (2)'!C142</f>
        <v>440366.47832780698</v>
      </c>
      <c r="W142" s="52">
        <f>D142*объемы!B142</f>
        <v>440366.47832780698</v>
      </c>
      <c r="X142" s="53">
        <f t="shared" si="14"/>
        <v>0</v>
      </c>
      <c r="Y142" s="53">
        <f>E142*6*объемы!E142+'приложение к приказу (2)'!F142*объемы!D142</f>
        <v>554364.38398788264</v>
      </c>
      <c r="Z142" s="52">
        <f>G142*объемы!D142</f>
        <v>554364.38398788264</v>
      </c>
      <c r="AA142" s="53">
        <f t="shared" si="15"/>
        <v>0</v>
      </c>
    </row>
    <row r="143" spans="1:45" ht="12.75" x14ac:dyDescent="0.2">
      <c r="A143" s="87" t="s">
        <v>84</v>
      </c>
      <c r="B143" s="76">
        <v>1475872.9096780752</v>
      </c>
      <c r="C143" s="76">
        <v>46.898185647300672</v>
      </c>
      <c r="D143" s="77">
        <v>3011.4092718030274</v>
      </c>
      <c r="E143" s="76">
        <v>1475872.5709000679</v>
      </c>
      <c r="F143" s="76">
        <v>48.099022122860248</v>
      </c>
      <c r="G143" s="77">
        <v>3584.6802959695183</v>
      </c>
      <c r="H143" s="53">
        <f t="shared" si="16"/>
        <v>-0.33877800730988383</v>
      </c>
      <c r="I143" s="63">
        <v>1545869.286637353</v>
      </c>
      <c r="J143" s="63">
        <v>348.6439808810951</v>
      </c>
      <c r="K143" s="64">
        <v>5740.2996649361576</v>
      </c>
      <c r="L143" s="63">
        <v>1545869.286637353</v>
      </c>
      <c r="M143" s="63">
        <v>345.57690793181195</v>
      </c>
      <c r="N143" s="64">
        <v>5589.2743778249069</v>
      </c>
      <c r="P143" s="53">
        <f t="shared" si="21"/>
        <v>-69996.376959277783</v>
      </c>
      <c r="Q143" s="53">
        <f t="shared" si="21"/>
        <v>-301.74579523379441</v>
      </c>
      <c r="R143" s="53">
        <f t="shared" si="21"/>
        <v>-2728.8903931331301</v>
      </c>
      <c r="S143" s="53">
        <f t="shared" si="21"/>
        <v>-69996.715737285092</v>
      </c>
      <c r="T143" s="53">
        <f t="shared" si="21"/>
        <v>-297.47788580895167</v>
      </c>
      <c r="U143" s="53">
        <f t="shared" si="21"/>
        <v>-2004.5940818553886</v>
      </c>
      <c r="V143" s="53">
        <f>B143*6*объемы!C143+объемы!B143*'приложение к приказу (2)'!C143</f>
        <v>2599649.2661221619</v>
      </c>
      <c r="W143" s="52">
        <f>D143*объемы!B143</f>
        <v>2599649.2661221619</v>
      </c>
      <c r="X143" s="53">
        <f t="shared" si="14"/>
        <v>0</v>
      </c>
      <c r="Y143" s="53">
        <f>E143*6*объемы!E143+'приложение к приказу (2)'!F143*объемы!D143</f>
        <v>2593968.7528519523</v>
      </c>
      <c r="Z143" s="52">
        <f>G143*объемы!D143</f>
        <v>2593968.7528519523</v>
      </c>
      <c r="AA143" s="53">
        <f t="shared" si="15"/>
        <v>0</v>
      </c>
    </row>
    <row r="144" spans="1:45" ht="14.25" customHeight="1" x14ac:dyDescent="0.2">
      <c r="A144" s="87" t="s">
        <v>19</v>
      </c>
      <c r="B144" s="76">
        <v>801382.48269190034</v>
      </c>
      <c r="C144" s="76">
        <v>362.52562530600858</v>
      </c>
      <c r="D144" s="77">
        <v>2758.8340134132286</v>
      </c>
      <c r="E144" s="76">
        <v>801381.50866795331</v>
      </c>
      <c r="F144" s="76">
        <v>360.02800989912532</v>
      </c>
      <c r="G144" s="77">
        <v>2555.6849309869622</v>
      </c>
      <c r="H144" s="53">
        <f t="shared" si="16"/>
        <v>-0.97402394702658057</v>
      </c>
      <c r="I144" s="63">
        <v>1246462.4642588259</v>
      </c>
      <c r="J144" s="63">
        <v>375.16094517361756</v>
      </c>
      <c r="K144" s="64">
        <v>5178.4611597720586</v>
      </c>
      <c r="L144" s="63">
        <v>1246462.4642588259</v>
      </c>
      <c r="M144" s="63">
        <v>339.88499904345883</v>
      </c>
      <c r="N144" s="64">
        <v>4189.7563770292427</v>
      </c>
      <c r="O144" s="70"/>
      <c r="P144" s="53">
        <f t="shared" si="21"/>
        <v>-445079.98156692553</v>
      </c>
      <c r="Q144" s="53">
        <f t="shared" si="21"/>
        <v>-12.635319867608985</v>
      </c>
      <c r="R144" s="53">
        <f t="shared" si="21"/>
        <v>-2419.62714635883</v>
      </c>
      <c r="S144" s="53">
        <f t="shared" si="21"/>
        <v>-445080.95559087256</v>
      </c>
      <c r="T144" s="53">
        <f t="shared" si="21"/>
        <v>20.143010855666489</v>
      </c>
      <c r="U144" s="53">
        <f t="shared" si="21"/>
        <v>-1634.0714460422805</v>
      </c>
      <c r="V144" s="53">
        <f>B144*6*объемы!C144+объемы!B144*'приложение к приказу (2)'!C144</f>
        <v>1948572.7401758032</v>
      </c>
      <c r="W144" s="52">
        <f>D144*объемы!B144</f>
        <v>1948572.7401758032</v>
      </c>
      <c r="X144" s="53">
        <f t="shared" si="14"/>
        <v>0</v>
      </c>
      <c r="Y144" s="53">
        <f>E144*6*объемы!E144+'приложение к приказу (2)'!F144*объемы!D144</f>
        <v>1970044.6176814383</v>
      </c>
      <c r="Z144" s="52">
        <f>G144*объемы!D144</f>
        <v>1970044.6176814383</v>
      </c>
      <c r="AA144" s="53">
        <f t="shared" si="15"/>
        <v>0</v>
      </c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</row>
    <row r="145" spans="1:45" ht="12.75" x14ac:dyDescent="0.2">
      <c r="A145" s="87" t="s">
        <v>68</v>
      </c>
      <c r="B145" s="76">
        <v>377824.05909749464</v>
      </c>
      <c r="C145" s="76">
        <v>266.31306231923497</v>
      </c>
      <c r="D145" s="77">
        <v>1109.9524509302892</v>
      </c>
      <c r="E145" s="76">
        <v>377824.04989372537</v>
      </c>
      <c r="F145" s="76">
        <v>261.49595816565477</v>
      </c>
      <c r="G145" s="77">
        <v>1165.4585905132335</v>
      </c>
      <c r="H145" s="53">
        <f t="shared" si="16"/>
        <v>-9.2037692666053772E-3</v>
      </c>
      <c r="I145" s="63">
        <v>588376.51304015378</v>
      </c>
      <c r="J145" s="63">
        <v>187.35042813725386</v>
      </c>
      <c r="K145" s="64">
        <v>1742.8192483700357</v>
      </c>
      <c r="L145" s="63">
        <v>588376.51304015378</v>
      </c>
      <c r="M145" s="63">
        <v>187.89305410388658</v>
      </c>
      <c r="N145" s="64">
        <v>1594.0143245679405</v>
      </c>
      <c r="O145" s="70"/>
      <c r="P145" s="53">
        <f t="shared" si="21"/>
        <v>-210552.45394265914</v>
      </c>
      <c r="Q145" s="53">
        <f t="shared" si="21"/>
        <v>78.962634181981116</v>
      </c>
      <c r="R145" s="53">
        <f t="shared" si="21"/>
        <v>-632.86679743974651</v>
      </c>
      <c r="S145" s="53">
        <f t="shared" si="21"/>
        <v>-210552.4631464284</v>
      </c>
      <c r="T145" s="53">
        <f t="shared" si="21"/>
        <v>73.602904061768186</v>
      </c>
      <c r="U145" s="53">
        <f t="shared" si="21"/>
        <v>-428.55573405470705</v>
      </c>
      <c r="V145" s="53">
        <f>B145*6*объемы!C145+объемы!B145*'приложение к приказу (2)'!C145</f>
        <v>533186.74890093203</v>
      </c>
      <c r="W145" s="52">
        <f>D145*объемы!B145</f>
        <v>533186.74890093203</v>
      </c>
      <c r="X145" s="53">
        <f t="shared" si="14"/>
        <v>0</v>
      </c>
      <c r="Y145" s="53">
        <f>E145*6*объемы!E145+'приложение к приказу (2)'!F145*объемы!D145</f>
        <v>522490.2370887592</v>
      </c>
      <c r="Z145" s="52">
        <f>G145*объемы!D145</f>
        <v>522490.2370887592</v>
      </c>
      <c r="AA145" s="53">
        <f t="shared" si="15"/>
        <v>0</v>
      </c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  <c r="AM145" s="70"/>
      <c r="AN145" s="70"/>
      <c r="AO145" s="70"/>
      <c r="AP145" s="70"/>
      <c r="AQ145" s="70"/>
      <c r="AR145" s="70"/>
      <c r="AS145" s="70"/>
    </row>
    <row r="146" spans="1:45" ht="12" customHeight="1" x14ac:dyDescent="0.2">
      <c r="A146" s="87" t="s">
        <v>27</v>
      </c>
      <c r="B146" s="76">
        <v>724445.53385004262</v>
      </c>
      <c r="C146" s="76">
        <v>22.639518567017099</v>
      </c>
      <c r="D146" s="77">
        <v>1710.2125937363435</v>
      </c>
      <c r="E146" s="76">
        <v>724440.6858199354</v>
      </c>
      <c r="F146" s="76">
        <v>22.0271768177018</v>
      </c>
      <c r="G146" s="77">
        <v>1516.7566242130697</v>
      </c>
      <c r="H146" s="71">
        <f t="shared" si="16"/>
        <v>-4.8480301072122529</v>
      </c>
      <c r="I146" s="63">
        <v>834010.58516169665</v>
      </c>
      <c r="J146" s="63">
        <v>178.28401258003436</v>
      </c>
      <c r="K146" s="64">
        <v>2743.6207061609516</v>
      </c>
      <c r="L146" s="63">
        <v>834010.58516169665</v>
      </c>
      <c r="M146" s="63">
        <v>149.68237644386181</v>
      </c>
      <c r="N146" s="64">
        <v>3118.6024423603958</v>
      </c>
      <c r="O146" s="70"/>
      <c r="P146" s="53">
        <f t="shared" si="21"/>
        <v>-109565.05131165404</v>
      </c>
      <c r="Q146" s="53">
        <f t="shared" si="21"/>
        <v>-155.64449401301727</v>
      </c>
      <c r="R146" s="53">
        <f t="shared" si="21"/>
        <v>-1033.4081124246081</v>
      </c>
      <c r="S146" s="53">
        <f t="shared" si="21"/>
        <v>-109569.89934176125</v>
      </c>
      <c r="T146" s="53">
        <f t="shared" si="21"/>
        <v>-127.65519962616001</v>
      </c>
      <c r="U146" s="53">
        <f t="shared" si="21"/>
        <v>-1601.8458181473261</v>
      </c>
      <c r="V146" s="53">
        <f>B146*6*объемы!C146+объемы!B146*'приложение к приказу (2)'!C146</f>
        <v>678367.79679367656</v>
      </c>
      <c r="W146" s="52">
        <f>D146*объемы!B146</f>
        <v>678367.79679367668</v>
      </c>
      <c r="X146" s="53">
        <f t="shared" si="14"/>
        <v>0</v>
      </c>
      <c r="Y146" s="53">
        <f>E146*6*объемы!E146+'приложение к приказу (2)'!F146*объемы!D146</f>
        <v>679247.60226471489</v>
      </c>
      <c r="Z146" s="52">
        <f>G146*объемы!D146</f>
        <v>679247.60226471478</v>
      </c>
      <c r="AA146" s="53">
        <f t="shared" si="15"/>
        <v>0</v>
      </c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  <c r="AM146" s="70"/>
      <c r="AN146" s="70"/>
      <c r="AO146" s="70"/>
      <c r="AP146" s="70"/>
      <c r="AQ146" s="70"/>
      <c r="AR146" s="70"/>
      <c r="AS146" s="70"/>
    </row>
    <row r="147" spans="1:45" ht="12.75" x14ac:dyDescent="0.2">
      <c r="A147" s="87" t="s">
        <v>37</v>
      </c>
      <c r="B147" s="76">
        <v>1075875.0795647912</v>
      </c>
      <c r="C147" s="76">
        <v>147.21108058995037</v>
      </c>
      <c r="D147" s="77">
        <v>2194.6788590972965</v>
      </c>
      <c r="E147" s="76">
        <v>1075875.0461301007</v>
      </c>
      <c r="F147" s="76">
        <v>165.01842940765943</v>
      </c>
      <c r="G147" s="77">
        <v>2912.2807666002223</v>
      </c>
      <c r="H147" s="71">
        <f>E147-B147</f>
        <v>-3.3434690441936255E-2</v>
      </c>
      <c r="I147" s="63">
        <v>1822780.77609096</v>
      </c>
      <c r="J147" s="63">
        <v>1.1741690661611233</v>
      </c>
      <c r="K147" s="64">
        <v>3731.8058993495897</v>
      </c>
      <c r="L147" s="63">
        <v>1822780.77609096</v>
      </c>
      <c r="M147" s="63">
        <v>1.0572794176974032</v>
      </c>
      <c r="N147" s="64">
        <v>5288.4277573477357</v>
      </c>
      <c r="O147" s="70"/>
      <c r="P147" s="53">
        <f t="shared" si="21"/>
        <v>-746905.69652616885</v>
      </c>
      <c r="Q147" s="53">
        <f t="shared" si="21"/>
        <v>146.03691152378926</v>
      </c>
      <c r="R147" s="53">
        <f t="shared" si="21"/>
        <v>-1537.1270402522932</v>
      </c>
      <c r="S147" s="53">
        <f t="shared" si="21"/>
        <v>-746905.72996085929</v>
      </c>
      <c r="T147" s="53">
        <f t="shared" si="21"/>
        <v>163.96114998996202</v>
      </c>
      <c r="U147" s="53">
        <f t="shared" si="21"/>
        <v>-2376.1469907475134</v>
      </c>
      <c r="V147" s="53">
        <f>B147*6*объемы!C147+объемы!B147*'приложение к приказу (2)'!C147</f>
        <v>3819496.184356825</v>
      </c>
      <c r="W147" s="52">
        <f>D147*объемы!B147</f>
        <v>3819496.184356825</v>
      </c>
      <c r="X147" s="53">
        <f t="shared" si="14"/>
        <v>0</v>
      </c>
      <c r="Y147" s="53">
        <f>E147*6*объемы!E147+'приложение к приказу (2)'!F147*объемы!D147</f>
        <v>3777332.9963880866</v>
      </c>
      <c r="Z147" s="52">
        <f>G147*объемы!D147</f>
        <v>3777332.9963880866</v>
      </c>
      <c r="AA147" s="53">
        <f t="shared" si="15"/>
        <v>0</v>
      </c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  <c r="AM147" s="70"/>
      <c r="AN147" s="70"/>
      <c r="AO147" s="70"/>
      <c r="AP147" s="70"/>
      <c r="AQ147" s="70"/>
      <c r="AR147" s="70"/>
      <c r="AS147" s="70"/>
    </row>
    <row r="148" spans="1:45" ht="12.75" x14ac:dyDescent="0.2">
      <c r="A148" s="86" t="s">
        <v>34</v>
      </c>
      <c r="B148" s="76">
        <v>403847.40221088013</v>
      </c>
      <c r="C148" s="76">
        <v>165.97891527551329</v>
      </c>
      <c r="D148" s="77">
        <v>1081.1899805298217</v>
      </c>
      <c r="E148" s="76">
        <v>403847.40221088013</v>
      </c>
      <c r="F148" s="76">
        <v>161.16768468735606</v>
      </c>
      <c r="G148" s="77">
        <v>1006.6008776718197</v>
      </c>
      <c r="H148" s="53">
        <f t="shared" si="16"/>
        <v>0</v>
      </c>
      <c r="I148" s="63"/>
      <c r="J148" s="63"/>
      <c r="K148" s="64"/>
      <c r="L148" s="63"/>
      <c r="M148" s="63"/>
      <c r="N148" s="64"/>
      <c r="O148" s="70"/>
      <c r="P148" s="53"/>
      <c r="Q148" s="53"/>
      <c r="R148" s="53"/>
      <c r="S148" s="53"/>
      <c r="T148" s="53"/>
      <c r="U148" s="53"/>
      <c r="V148" s="53">
        <f>B148*6*объемы!C148+объемы!B148*'приложение к приказу (2)'!C148</f>
        <v>332052.9044403577</v>
      </c>
      <c r="W148" s="52">
        <f>D148*объемы!B148</f>
        <v>332052.9044403577</v>
      </c>
      <c r="X148" s="53">
        <f t="shared" si="14"/>
        <v>0</v>
      </c>
      <c r="Y148" s="53">
        <f>E148*6*объемы!E148+'приложение к приказу (2)'!F148*объемы!D148</f>
        <v>334660.56739603908</v>
      </c>
      <c r="Z148" s="52">
        <f>G148*объемы!D148</f>
        <v>334660.56739603908</v>
      </c>
      <c r="AA148" s="53">
        <f t="shared" si="15"/>
        <v>0</v>
      </c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  <c r="AM148" s="70"/>
      <c r="AN148" s="70"/>
      <c r="AO148" s="70"/>
      <c r="AP148" s="70"/>
      <c r="AQ148" s="70"/>
      <c r="AR148" s="70"/>
      <c r="AS148" s="70"/>
    </row>
    <row r="149" spans="1:45" ht="12.75" x14ac:dyDescent="0.2">
      <c r="A149" s="86" t="s">
        <v>49</v>
      </c>
      <c r="B149" s="76">
        <v>202351.57796485207</v>
      </c>
      <c r="C149" s="76">
        <v>228.86136865896998</v>
      </c>
      <c r="D149" s="77">
        <v>713.94195573033278</v>
      </c>
      <c r="E149" s="76">
        <v>202351.57796485207</v>
      </c>
      <c r="F149" s="76">
        <v>231.20506190180626</v>
      </c>
      <c r="G149" s="77">
        <v>636.30016229145986</v>
      </c>
      <c r="H149" s="53">
        <f t="shared" si="16"/>
        <v>0</v>
      </c>
      <c r="I149" s="63"/>
      <c r="J149" s="63"/>
      <c r="K149" s="64"/>
      <c r="L149" s="63"/>
      <c r="M149" s="63"/>
      <c r="N149" s="64"/>
      <c r="O149" s="70"/>
      <c r="P149" s="53"/>
      <c r="Q149" s="53"/>
      <c r="R149" s="53"/>
      <c r="S149" s="53"/>
      <c r="T149" s="53"/>
      <c r="U149" s="53"/>
      <c r="V149" s="53">
        <f>B149*6*объемы!C149+объемы!B149*'приложение к приказу (2)'!C149</f>
        <v>49753.900952891156</v>
      </c>
      <c r="W149" s="52">
        <f>D149*объемы!B149</f>
        <v>49753.900952891156</v>
      </c>
      <c r="X149" s="53">
        <f t="shared" ref="X149:X214" si="28">V149-W149</f>
        <v>0</v>
      </c>
      <c r="Y149" s="53">
        <f>E149*6*объемы!E149+'приложение к приказу (2)'!F149*объемы!D149</f>
        <v>53098.61224306003</v>
      </c>
      <c r="Z149" s="52">
        <f>G149*объемы!D149</f>
        <v>53098.61224306003</v>
      </c>
      <c r="AA149" s="53">
        <f t="shared" ref="AA149:AA214" si="29">Y149-Z149</f>
        <v>0</v>
      </c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  <c r="AM149" s="70"/>
      <c r="AN149" s="70"/>
      <c r="AO149" s="70"/>
      <c r="AP149" s="70"/>
      <c r="AQ149" s="70"/>
      <c r="AR149" s="70"/>
      <c r="AS149" s="70"/>
    </row>
    <row r="150" spans="1:45" ht="12.75" x14ac:dyDescent="0.2">
      <c r="A150" s="86" t="s">
        <v>55</v>
      </c>
      <c r="B150" s="76">
        <v>691037.67972882185</v>
      </c>
      <c r="C150" s="76">
        <v>238.37682530147677</v>
      </c>
      <c r="D150" s="77">
        <v>1637.5290166328052</v>
      </c>
      <c r="E150" s="76">
        <v>691037.67972882185</v>
      </c>
      <c r="F150" s="76">
        <v>230.17052733696448</v>
      </c>
      <c r="G150" s="77">
        <v>1793.0148840549932</v>
      </c>
      <c r="H150" s="53">
        <f t="shared" si="16"/>
        <v>0</v>
      </c>
      <c r="I150" s="63"/>
      <c r="J150" s="63"/>
      <c r="K150" s="64"/>
      <c r="L150" s="63"/>
      <c r="M150" s="63"/>
      <c r="N150" s="64"/>
      <c r="O150" s="70"/>
      <c r="P150" s="53"/>
      <c r="Q150" s="53"/>
      <c r="R150" s="53"/>
      <c r="S150" s="53"/>
      <c r="T150" s="53"/>
      <c r="U150" s="53"/>
      <c r="V150" s="53">
        <f>B150*6*объемы!C150+объемы!B150*'приложение к приказу (2)'!C150</f>
        <v>63084.167836762193</v>
      </c>
      <c r="W150" s="52">
        <f>D150*объемы!B150</f>
        <v>63084.167836762201</v>
      </c>
      <c r="X150" s="53">
        <f t="shared" si="28"/>
        <v>0</v>
      </c>
      <c r="Y150" s="53">
        <f>E150*6*объемы!E150+'приложение к приказу (2)'!F150*объемы!D150</f>
        <v>61839.290336172671</v>
      </c>
      <c r="Z150" s="52">
        <f>G150*объемы!D150</f>
        <v>61839.290336172671</v>
      </c>
      <c r="AA150" s="53">
        <f t="shared" si="29"/>
        <v>0</v>
      </c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  <c r="AM150" s="70"/>
      <c r="AN150" s="70"/>
      <c r="AO150" s="70"/>
      <c r="AP150" s="70"/>
      <c r="AQ150" s="70"/>
      <c r="AR150" s="70"/>
      <c r="AS150" s="70"/>
    </row>
    <row r="151" spans="1:45" ht="12.75" x14ac:dyDescent="0.2">
      <c r="A151" s="86" t="s">
        <v>53</v>
      </c>
      <c r="B151" s="76">
        <v>1000047.7609207677</v>
      </c>
      <c r="C151" s="76">
        <v>154.15941377152808</v>
      </c>
      <c r="D151" s="77">
        <v>2344.5655730825001</v>
      </c>
      <c r="E151" s="76">
        <v>1000047.7608058164</v>
      </c>
      <c r="F151" s="76">
        <v>152.3203522012823</v>
      </c>
      <c r="G151" s="77">
        <v>2327.1129752965389</v>
      </c>
      <c r="H151" s="71">
        <f t="shared" si="16"/>
        <v>-1.1495128273963928E-4</v>
      </c>
      <c r="I151" s="63"/>
      <c r="J151" s="63"/>
      <c r="K151" s="64"/>
      <c r="L151" s="63"/>
      <c r="M151" s="63"/>
      <c r="N151" s="64"/>
      <c r="O151" s="70"/>
      <c r="P151" s="53"/>
      <c r="Q151" s="53"/>
      <c r="R151" s="53"/>
      <c r="S151" s="53"/>
      <c r="T151" s="53"/>
      <c r="U151" s="53"/>
      <c r="V151" s="53">
        <f>B151*6*объемы!C151+объемы!B151*'приложение к приказу (2)'!C151</f>
        <v>828513.20395360177</v>
      </c>
      <c r="W151" s="52">
        <f>D151*объемы!B151</f>
        <v>828513.20395360165</v>
      </c>
      <c r="X151" s="53">
        <f t="shared" si="28"/>
        <v>0</v>
      </c>
      <c r="Y151" s="53">
        <f>E151*6*объемы!E151+'приложение к приказу (2)'!F151*объемы!D151</f>
        <v>828249.76037671696</v>
      </c>
      <c r="Z151" s="52">
        <f>G151*объемы!D151</f>
        <v>828249.76037671685</v>
      </c>
      <c r="AA151" s="53">
        <f t="shared" si="29"/>
        <v>0</v>
      </c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  <c r="AM151" s="70"/>
      <c r="AN151" s="70"/>
      <c r="AO151" s="70"/>
      <c r="AP151" s="70"/>
      <c r="AQ151" s="70"/>
      <c r="AR151" s="70"/>
      <c r="AS151" s="70"/>
    </row>
    <row r="152" spans="1:45" ht="12.75" x14ac:dyDescent="0.2">
      <c r="A152" s="86" t="s">
        <v>54</v>
      </c>
      <c r="B152" s="76">
        <v>390771.0716204599</v>
      </c>
      <c r="C152" s="76">
        <v>276.51287843044048</v>
      </c>
      <c r="D152" s="77">
        <v>1009.6783218309811</v>
      </c>
      <c r="E152" s="76">
        <v>390771.0716204599</v>
      </c>
      <c r="F152" s="76">
        <v>246.09633833477218</v>
      </c>
      <c r="G152" s="77">
        <v>1185.0360803245833</v>
      </c>
      <c r="H152" s="71">
        <f t="shared" si="16"/>
        <v>0</v>
      </c>
      <c r="I152" s="63"/>
      <c r="J152" s="63"/>
      <c r="K152" s="64"/>
      <c r="L152" s="63"/>
      <c r="M152" s="63"/>
      <c r="N152" s="64"/>
      <c r="O152" s="70"/>
      <c r="P152" s="53"/>
      <c r="Q152" s="53"/>
      <c r="R152" s="53"/>
      <c r="S152" s="53"/>
      <c r="T152" s="53"/>
      <c r="U152" s="53"/>
      <c r="V152" s="53">
        <f>B152*6*объемы!C152+объемы!B152*'приложение к приказу (2)'!C152</f>
        <v>193734.04735796317</v>
      </c>
      <c r="W152" s="52">
        <f>D152*объемы!B152</f>
        <v>193734.04735796317</v>
      </c>
      <c r="X152" s="53">
        <f t="shared" si="28"/>
        <v>0</v>
      </c>
      <c r="Y152" s="53">
        <f>E152*6*объемы!E152+'приложение к приказу (2)'!F152*объемы!D152</f>
        <v>177549.21577071113</v>
      </c>
      <c r="Z152" s="52">
        <f>G152*объемы!D152</f>
        <v>177549.21577071113</v>
      </c>
      <c r="AA152" s="53">
        <f t="shared" si="29"/>
        <v>0</v>
      </c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  <c r="AM152" s="70"/>
      <c r="AN152" s="70"/>
      <c r="AO152" s="70"/>
      <c r="AP152" s="70"/>
      <c r="AQ152" s="70"/>
      <c r="AR152" s="70"/>
      <c r="AS152" s="70"/>
    </row>
    <row r="153" spans="1:45" ht="12.75" x14ac:dyDescent="0.2">
      <c r="A153" s="86" t="s">
        <v>22</v>
      </c>
      <c r="B153" s="76">
        <v>788854.85158378084</v>
      </c>
      <c r="C153" s="76">
        <v>148.43785403311168</v>
      </c>
      <c r="D153" s="77">
        <v>2342.6036663853502</v>
      </c>
      <c r="E153" s="76">
        <v>788854.85158378084</v>
      </c>
      <c r="F153" s="76">
        <v>150.68306351965808</v>
      </c>
      <c r="G153" s="77">
        <v>2177.0991960284528</v>
      </c>
      <c r="H153" s="71">
        <f t="shared" si="16"/>
        <v>0</v>
      </c>
      <c r="I153" s="63"/>
      <c r="J153" s="63"/>
      <c r="K153" s="64"/>
      <c r="L153" s="63"/>
      <c r="M153" s="63"/>
      <c r="N153" s="64"/>
      <c r="O153" s="70"/>
      <c r="P153" s="53"/>
      <c r="Q153" s="53"/>
      <c r="R153" s="53"/>
      <c r="S153" s="53"/>
      <c r="T153" s="53"/>
      <c r="U153" s="53"/>
      <c r="V153" s="53">
        <f>B153*6*объемы!C153+объемы!B153*'приложение к приказу (2)'!C153</f>
        <v>707466.30724837573</v>
      </c>
      <c r="W153" s="52">
        <f>D153*объемы!B153</f>
        <v>707466.30724837573</v>
      </c>
      <c r="X153" s="53">
        <f t="shared" si="28"/>
        <v>0</v>
      </c>
      <c r="Y153" s="53">
        <f>E153*6*объемы!E153+'приложение к приказу (2)'!F153*объемы!D153</f>
        <v>711911.4371013043</v>
      </c>
      <c r="Z153" s="52">
        <f>G153*объемы!D153</f>
        <v>711911.43710130418</v>
      </c>
      <c r="AA153" s="53">
        <f t="shared" si="29"/>
        <v>0</v>
      </c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  <c r="AM153" s="70"/>
      <c r="AN153" s="70"/>
      <c r="AO153" s="70"/>
      <c r="AP153" s="70"/>
      <c r="AQ153" s="70"/>
      <c r="AR153" s="70"/>
      <c r="AS153" s="70"/>
    </row>
    <row r="154" spans="1:45" ht="12.75" x14ac:dyDescent="0.2">
      <c r="A154" s="86" t="s">
        <v>24</v>
      </c>
      <c r="B154" s="76">
        <v>809327.63068424666</v>
      </c>
      <c r="C154" s="76">
        <v>165.06211223558108</v>
      </c>
      <c r="D154" s="77">
        <v>1879.5959082495949</v>
      </c>
      <c r="E154" s="76">
        <v>809327.63068424666</v>
      </c>
      <c r="F154" s="76">
        <v>157.24156821794477</v>
      </c>
      <c r="G154" s="77">
        <v>1979.1696672296866</v>
      </c>
      <c r="H154" s="71">
        <f t="shared" si="16"/>
        <v>0</v>
      </c>
      <c r="I154" s="63"/>
      <c r="J154" s="63"/>
      <c r="K154" s="64"/>
      <c r="L154" s="63"/>
      <c r="M154" s="63"/>
      <c r="N154" s="64"/>
      <c r="O154" s="70"/>
      <c r="P154" s="53"/>
      <c r="Q154" s="53"/>
      <c r="R154" s="53"/>
      <c r="S154" s="53"/>
      <c r="T154" s="53"/>
      <c r="U154" s="53"/>
      <c r="V154" s="53">
        <f>B154*6*объемы!C154+объемы!B154*'приложение к приказу (2)'!C154</f>
        <v>404583.01925072528</v>
      </c>
      <c r="W154" s="52">
        <f>D154*объемы!B154</f>
        <v>404583.01925072528</v>
      </c>
      <c r="X154" s="53">
        <f t="shared" si="28"/>
        <v>0</v>
      </c>
      <c r="Y154" s="53">
        <f>E154*6*объемы!E154+'приложение к приказу (2)'!F154*объемы!D154</f>
        <v>400904.56613337982</v>
      </c>
      <c r="Z154" s="52">
        <f>G154*объемы!D154</f>
        <v>400904.56613337982</v>
      </c>
      <c r="AA154" s="53">
        <f t="shared" si="29"/>
        <v>0</v>
      </c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  <c r="AM154" s="70"/>
      <c r="AN154" s="70"/>
      <c r="AO154" s="70"/>
      <c r="AP154" s="70"/>
      <c r="AQ154" s="70"/>
      <c r="AR154" s="70"/>
      <c r="AS154" s="70"/>
    </row>
    <row r="155" spans="1:45" ht="18" customHeight="1" x14ac:dyDescent="0.2">
      <c r="A155" s="86" t="s">
        <v>59</v>
      </c>
      <c r="B155" s="76">
        <v>642370.87000691041</v>
      </c>
      <c r="C155" s="76">
        <v>381.05641279128918</v>
      </c>
      <c r="D155" s="77">
        <v>1698.0660893429911</v>
      </c>
      <c r="E155" s="76">
        <v>642265.86543122667</v>
      </c>
      <c r="F155" s="76">
        <v>398.62938574355292</v>
      </c>
      <c r="G155" s="77">
        <v>1892.1697063120891</v>
      </c>
      <c r="H155" s="71"/>
      <c r="I155" s="63"/>
      <c r="J155" s="63"/>
      <c r="K155" s="64"/>
      <c r="L155" s="63"/>
      <c r="M155" s="63"/>
      <c r="N155" s="64"/>
      <c r="O155" s="70"/>
      <c r="P155" s="53"/>
      <c r="Q155" s="53"/>
      <c r="R155" s="53"/>
      <c r="S155" s="53"/>
      <c r="T155" s="53"/>
      <c r="U155" s="53"/>
      <c r="V155" s="53">
        <f>B155*6*объемы!C155+объемы!B155*'приложение к приказу (2)'!C155</f>
        <v>909397.59608154977</v>
      </c>
      <c r="W155" s="52">
        <f>D155*объемы!B155</f>
        <v>909397.59608154965</v>
      </c>
      <c r="X155" s="53">
        <f t="shared" si="28"/>
        <v>0</v>
      </c>
      <c r="Y155" s="53">
        <f>E155*6*объемы!E155+'приложение к приказу (2)'!F155*объемы!D155</f>
        <v>893429.55456879176</v>
      </c>
      <c r="Z155" s="52">
        <f>G155*объемы!D155</f>
        <v>893429.55456879165</v>
      </c>
      <c r="AA155" s="53">
        <f t="shared" si="29"/>
        <v>0</v>
      </c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</row>
    <row r="156" spans="1:45" ht="13.5" customHeight="1" x14ac:dyDescent="0.2">
      <c r="A156" s="86" t="s">
        <v>60</v>
      </c>
      <c r="B156" s="76">
        <v>816636.24450204219</v>
      </c>
      <c r="C156" s="76">
        <v>31.493394558563114</v>
      </c>
      <c r="D156" s="77">
        <v>2073.9350231589183</v>
      </c>
      <c r="E156" s="76">
        <v>816636.24450204207</v>
      </c>
      <c r="F156" s="76">
        <v>26.740728290391477</v>
      </c>
      <c r="G156" s="77">
        <v>1717.3323227839717</v>
      </c>
      <c r="H156" s="71"/>
      <c r="I156" s="63"/>
      <c r="J156" s="63"/>
      <c r="K156" s="64"/>
      <c r="L156" s="63"/>
      <c r="M156" s="63"/>
      <c r="N156" s="64"/>
      <c r="O156" s="70"/>
      <c r="P156" s="53"/>
      <c r="Q156" s="53"/>
      <c r="R156" s="53"/>
      <c r="S156" s="53"/>
      <c r="T156" s="53"/>
      <c r="U156" s="53"/>
      <c r="V156" s="53">
        <f>B156*6*объемы!C156+объемы!B156*'приложение к приказу (2)'!C156</f>
        <v>34827.590843907717</v>
      </c>
      <c r="W156" s="52">
        <f>D156*объемы!B156</f>
        <v>34827.590843907717</v>
      </c>
      <c r="X156" s="53">
        <f t="shared" si="28"/>
        <v>0</v>
      </c>
      <c r="Y156" s="53">
        <f>E156*6*объемы!E156+'приложение к приказу (2)'!F156*объемы!D156</f>
        <v>34841.238164641232</v>
      </c>
      <c r="Z156" s="52">
        <f>G156*объемы!D156</f>
        <v>34841.238164641232</v>
      </c>
      <c r="AA156" s="53">
        <f t="shared" si="29"/>
        <v>0</v>
      </c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  <c r="AM156" s="70"/>
      <c r="AN156" s="70"/>
      <c r="AO156" s="70"/>
      <c r="AP156" s="70"/>
      <c r="AQ156" s="70"/>
      <c r="AR156" s="70"/>
      <c r="AS156" s="70"/>
    </row>
    <row r="157" spans="1:45" ht="12.75" x14ac:dyDescent="0.2">
      <c r="A157" s="86" t="s">
        <v>61</v>
      </c>
      <c r="B157" s="76">
        <v>179789.23054708709</v>
      </c>
      <c r="C157" s="76">
        <v>28.888905277991224</v>
      </c>
      <c r="D157" s="77">
        <v>630.36949219486871</v>
      </c>
      <c r="E157" s="76">
        <v>179789.23054708709</v>
      </c>
      <c r="F157" s="76">
        <v>30.761494351254747</v>
      </c>
      <c r="G157" s="77">
        <v>576.27530829629688</v>
      </c>
      <c r="H157" s="71"/>
      <c r="I157" s="63"/>
      <c r="J157" s="63"/>
      <c r="K157" s="64"/>
      <c r="L157" s="63"/>
      <c r="M157" s="63"/>
      <c r="N157" s="64"/>
      <c r="O157" s="70"/>
      <c r="P157" s="53"/>
      <c r="Q157" s="53"/>
      <c r="R157" s="53"/>
      <c r="S157" s="53"/>
      <c r="T157" s="53"/>
      <c r="U157" s="53"/>
      <c r="V157" s="53">
        <f>B157*6*объемы!C157+объемы!B157*'приложение к приказу (2)'!C157</f>
        <v>33916.400158052718</v>
      </c>
      <c r="W157" s="52">
        <f>D157*объемы!B157</f>
        <v>33916.400158052718</v>
      </c>
      <c r="X157" s="53">
        <f t="shared" si="28"/>
        <v>0</v>
      </c>
      <c r="Y157" s="53">
        <f>E157*6*объемы!E157+'приложение к приказу (2)'!F157*объемы!D157</f>
        <v>34186.956389369516</v>
      </c>
      <c r="Z157" s="52">
        <f>G157*объемы!D157</f>
        <v>34186.956389369516</v>
      </c>
      <c r="AA157" s="53">
        <f t="shared" si="29"/>
        <v>0</v>
      </c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/>
      <c r="AN157" s="70"/>
      <c r="AO157" s="70"/>
      <c r="AP157" s="70"/>
      <c r="AQ157" s="70"/>
      <c r="AR157" s="70"/>
      <c r="AS157" s="70"/>
    </row>
    <row r="158" spans="1:45" ht="12.75" x14ac:dyDescent="0.2">
      <c r="A158" s="86" t="s">
        <v>62</v>
      </c>
      <c r="B158" s="76">
        <v>242225.78115021347</v>
      </c>
      <c r="C158" s="76">
        <v>157.74170236797573</v>
      </c>
      <c r="D158" s="77">
        <v>848.71857411184965</v>
      </c>
      <c r="E158" s="76">
        <v>242225.78115021347</v>
      </c>
      <c r="F158" s="76">
        <v>146.25899776001532</v>
      </c>
      <c r="G158" s="77">
        <v>713.2374191779403</v>
      </c>
      <c r="H158" s="71"/>
      <c r="I158" s="63"/>
      <c r="J158" s="63"/>
      <c r="K158" s="64"/>
      <c r="L158" s="63"/>
      <c r="M158" s="63"/>
      <c r="N158" s="64"/>
      <c r="O158" s="70"/>
      <c r="P158" s="53"/>
      <c r="Q158" s="53"/>
      <c r="R158" s="53"/>
      <c r="S158" s="53"/>
      <c r="T158" s="53"/>
      <c r="U158" s="53"/>
      <c r="V158" s="53">
        <f>B158*6*объемы!C158+объемы!B158*'приложение к приказу (2)'!C158</f>
        <v>5355.4142026457703</v>
      </c>
      <c r="W158" s="52">
        <f>D158*объемы!B158</f>
        <v>5355.4142026457703</v>
      </c>
      <c r="X158" s="53">
        <f t="shared" si="28"/>
        <v>0</v>
      </c>
      <c r="Y158" s="53">
        <f>E158*6*объемы!E158+'приложение к приказу (2)'!F158*объемы!D158</f>
        <v>5484.7957534783609</v>
      </c>
      <c r="Z158" s="52">
        <f>G158*объемы!D158</f>
        <v>5484.7957534783609</v>
      </c>
      <c r="AA158" s="53">
        <f t="shared" si="29"/>
        <v>0</v>
      </c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  <c r="AM158" s="70"/>
      <c r="AN158" s="70"/>
      <c r="AO158" s="70"/>
      <c r="AP158" s="70"/>
      <c r="AQ158" s="70"/>
      <c r="AR158" s="70"/>
      <c r="AS158" s="70"/>
    </row>
    <row r="159" spans="1:45" ht="12" customHeight="1" x14ac:dyDescent="0.2">
      <c r="A159" s="86" t="s">
        <v>48</v>
      </c>
      <c r="B159" s="76">
        <v>271949.69026733132</v>
      </c>
      <c r="C159" s="76">
        <v>72.993271265648076</v>
      </c>
      <c r="D159" s="77">
        <v>674.94042203998242</v>
      </c>
      <c r="E159" s="76">
        <v>271949.6685167299</v>
      </c>
      <c r="F159" s="76">
        <v>69.455260562400852</v>
      </c>
      <c r="G159" s="77">
        <v>656.12133198131733</v>
      </c>
      <c r="H159" s="71"/>
      <c r="I159" s="63"/>
      <c r="J159" s="63"/>
      <c r="K159" s="64"/>
      <c r="L159" s="63"/>
      <c r="M159" s="63"/>
      <c r="N159" s="64"/>
      <c r="O159" s="70"/>
      <c r="P159" s="53"/>
      <c r="Q159" s="53"/>
      <c r="R159" s="53"/>
      <c r="S159" s="53"/>
      <c r="T159" s="53"/>
      <c r="U159" s="53"/>
      <c r="V159" s="53">
        <f>B159*6*объемы!C159+объемы!B159*'приложение к приказу (2)'!C159</f>
        <v>292729.76032380486</v>
      </c>
      <c r="W159" s="52">
        <f>D159*объемы!B159</f>
        <v>292729.76032380486</v>
      </c>
      <c r="X159" s="53">
        <f t="shared" si="28"/>
        <v>0</v>
      </c>
      <c r="Y159" s="53">
        <f>E159*6*объемы!E159+'приложение к приказу (2)'!F159*объемы!D159</f>
        <v>291979.89782367414</v>
      </c>
      <c r="Z159" s="52">
        <f>G159*объемы!D159</f>
        <v>291979.89782367414</v>
      </c>
      <c r="AA159" s="53">
        <f t="shared" si="29"/>
        <v>0</v>
      </c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  <c r="AM159" s="70"/>
      <c r="AN159" s="70"/>
      <c r="AO159" s="70"/>
      <c r="AP159" s="70"/>
      <c r="AQ159" s="70"/>
      <c r="AR159" s="70"/>
      <c r="AS159" s="70"/>
    </row>
    <row r="160" spans="1:45" ht="12.75" x14ac:dyDescent="0.2">
      <c r="A160" s="86" t="s">
        <v>36</v>
      </c>
      <c r="B160" s="76">
        <v>453433.25480706809</v>
      </c>
      <c r="C160" s="76">
        <v>224.20241852435805</v>
      </c>
      <c r="D160" s="77">
        <v>1283.2135235622752</v>
      </c>
      <c r="E160" s="76">
        <v>452454.36074022524</v>
      </c>
      <c r="F160" s="76">
        <v>205.17578367552403</v>
      </c>
      <c r="G160" s="77">
        <v>1156.8077697259812</v>
      </c>
      <c r="H160" s="71"/>
      <c r="I160" s="63"/>
      <c r="J160" s="63"/>
      <c r="K160" s="64"/>
      <c r="L160" s="63"/>
      <c r="M160" s="63"/>
      <c r="N160" s="64"/>
      <c r="O160" s="70"/>
      <c r="P160" s="53"/>
      <c r="Q160" s="53"/>
      <c r="R160" s="53"/>
      <c r="S160" s="53"/>
      <c r="T160" s="53"/>
      <c r="U160" s="53"/>
      <c r="V160" s="53">
        <f>B160*6*объемы!C160+объемы!B160*'приложение к приказу (2)'!C160</f>
        <v>56041.784214535233</v>
      </c>
      <c r="W160" s="52">
        <f>D160*объемы!B160</f>
        <v>56041.784214535241</v>
      </c>
      <c r="X160" s="53">
        <f t="shared" si="28"/>
        <v>0</v>
      </c>
      <c r="Y160" s="53">
        <f>E160*6*объемы!E160+'приложение к приказу (2)'!F160*объемы!D160</f>
        <v>56100.549600631188</v>
      </c>
      <c r="Z160" s="52">
        <f>G160*объемы!D160</f>
        <v>56100.549600631195</v>
      </c>
      <c r="AA160" s="53">
        <f t="shared" si="29"/>
        <v>0</v>
      </c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  <c r="AM160" s="70"/>
      <c r="AN160" s="70"/>
      <c r="AO160" s="70"/>
      <c r="AP160" s="70"/>
      <c r="AQ160" s="70"/>
      <c r="AR160" s="70"/>
      <c r="AS160" s="70"/>
    </row>
    <row r="161" spans="1:45" ht="13.5" customHeight="1" x14ac:dyDescent="0.2">
      <c r="A161" s="86" t="s">
        <v>65</v>
      </c>
      <c r="B161" s="76">
        <v>155736.82105645686</v>
      </c>
      <c r="C161" s="76">
        <v>185.97536679552906</v>
      </c>
      <c r="D161" s="77">
        <v>547.2226165398863</v>
      </c>
      <c r="E161" s="76">
        <v>155736.82105645686</v>
      </c>
      <c r="F161" s="76">
        <v>185.89195667273896</v>
      </c>
      <c r="G161" s="77">
        <v>506.12006439229594</v>
      </c>
      <c r="H161" s="71"/>
      <c r="I161" s="63"/>
      <c r="J161" s="63"/>
      <c r="K161" s="64"/>
      <c r="L161" s="63"/>
      <c r="M161" s="63"/>
      <c r="N161" s="64"/>
      <c r="O161" s="70"/>
      <c r="P161" s="53"/>
      <c r="Q161" s="53"/>
      <c r="R161" s="53"/>
      <c r="S161" s="53"/>
      <c r="T161" s="53"/>
      <c r="U161" s="53"/>
      <c r="V161" s="53">
        <f>B161*6*объемы!C161+объемы!B161*'приложение к приказу (2)'!C161</f>
        <v>386424.53400533996</v>
      </c>
      <c r="W161" s="52">
        <f>D161*объемы!B161</f>
        <v>386424.5340053399</v>
      </c>
      <c r="X161" s="53">
        <f t="shared" si="28"/>
        <v>0</v>
      </c>
      <c r="Y161" s="53">
        <f>E161*6*объемы!E161+'приложение к приказу (2)'!F161*объемы!D161</f>
        <v>403180.30449554697</v>
      </c>
      <c r="Z161" s="52">
        <f>G161*объемы!D161</f>
        <v>403180.30449554697</v>
      </c>
      <c r="AA161" s="53">
        <f t="shared" si="29"/>
        <v>0</v>
      </c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  <c r="AM161" s="70"/>
      <c r="AN161" s="70"/>
      <c r="AO161" s="70"/>
      <c r="AP161" s="70"/>
      <c r="AQ161" s="70"/>
      <c r="AR161" s="70"/>
      <c r="AS161" s="70"/>
    </row>
    <row r="162" spans="1:45" ht="12.75" x14ac:dyDescent="0.2">
      <c r="A162" s="86" t="s">
        <v>74</v>
      </c>
      <c r="B162" s="76">
        <v>141085.10617510765</v>
      </c>
      <c r="C162" s="76">
        <v>265.83050626322</v>
      </c>
      <c r="D162" s="77">
        <v>569.18623621944812</v>
      </c>
      <c r="E162" s="76">
        <v>141085.10397488749</v>
      </c>
      <c r="F162" s="76">
        <v>262.45050647900553</v>
      </c>
      <c r="G162" s="77">
        <v>572.47351826688623</v>
      </c>
      <c r="H162" s="71"/>
      <c r="I162" s="63"/>
      <c r="J162" s="63"/>
      <c r="K162" s="64"/>
      <c r="L162" s="63"/>
      <c r="M162" s="63"/>
      <c r="N162" s="64"/>
      <c r="O162" s="70"/>
      <c r="P162" s="53"/>
      <c r="Q162" s="53"/>
      <c r="R162" s="53"/>
      <c r="S162" s="53"/>
      <c r="T162" s="53"/>
      <c r="U162" s="53"/>
      <c r="V162" s="53">
        <f>B162*6*объемы!C162+объемы!B162*'приложение к приказу (2)'!C162</f>
        <v>136594.4513404156</v>
      </c>
      <c r="W162" s="52">
        <f>D162*объемы!B162</f>
        <v>136594.4513404156</v>
      </c>
      <c r="X162" s="53">
        <f t="shared" si="28"/>
        <v>0</v>
      </c>
      <c r="Y162" s="53">
        <f>E162*6*объемы!E162+'приложение к приказу (2)'!F162*объемы!D162</f>
        <v>134428.80403294848</v>
      </c>
      <c r="Z162" s="52">
        <f>G162*объемы!D162</f>
        <v>134428.80403294848</v>
      </c>
      <c r="AA162" s="53">
        <f t="shared" si="29"/>
        <v>0</v>
      </c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  <c r="AM162" s="70"/>
      <c r="AN162" s="70"/>
      <c r="AO162" s="70"/>
      <c r="AP162" s="70"/>
      <c r="AQ162" s="70"/>
      <c r="AR162" s="70"/>
      <c r="AS162" s="70"/>
    </row>
    <row r="163" spans="1:45" ht="12" customHeight="1" x14ac:dyDescent="0.2">
      <c r="A163" s="86" t="s">
        <v>82</v>
      </c>
      <c r="B163" s="76">
        <v>623277.35935193603</v>
      </c>
      <c r="C163" s="76">
        <v>0</v>
      </c>
      <c r="D163" s="77">
        <v>1731.3259981998224</v>
      </c>
      <c r="E163" s="76">
        <v>623277.35935193603</v>
      </c>
      <c r="F163" s="76">
        <v>0</v>
      </c>
      <c r="G163" s="77">
        <v>1242.4133409008691</v>
      </c>
      <c r="H163" s="71"/>
      <c r="I163" s="63"/>
      <c r="J163" s="63"/>
      <c r="K163" s="64"/>
      <c r="L163" s="63"/>
      <c r="M163" s="63"/>
      <c r="N163" s="64"/>
      <c r="O163" s="70"/>
      <c r="P163" s="53"/>
      <c r="Q163" s="53"/>
      <c r="R163" s="53"/>
      <c r="S163" s="53"/>
      <c r="T163" s="53"/>
      <c r="U163" s="53"/>
      <c r="V163" s="53">
        <f>B163*6*объемы!C163+объемы!B163*'приложение к приказу (2)'!C163</f>
        <v>747.93283122232322</v>
      </c>
      <c r="W163" s="52">
        <f>D163*объемы!B163</f>
        <v>747.93283122232322</v>
      </c>
      <c r="X163" s="53">
        <f t="shared" ref="X163" si="30">V163-W163</f>
        <v>0</v>
      </c>
      <c r="Y163" s="53">
        <f>E163*6*объемы!E163+'приложение к приказу (2)'!F163*объемы!D163</f>
        <v>747.93283122232322</v>
      </c>
      <c r="Z163" s="52">
        <f>G163*объемы!D163</f>
        <v>747.93283122232322</v>
      </c>
      <c r="AA163" s="53">
        <f t="shared" ref="AA163" si="31">Y163-Z163</f>
        <v>0</v>
      </c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  <c r="AO163" s="70"/>
      <c r="AP163" s="70"/>
      <c r="AQ163" s="70"/>
      <c r="AR163" s="70"/>
      <c r="AS163" s="70"/>
    </row>
    <row r="164" spans="1:45" ht="12.75" x14ac:dyDescent="0.2">
      <c r="A164" s="86" t="s">
        <v>83</v>
      </c>
      <c r="B164" s="76">
        <v>1081413.6014899176</v>
      </c>
      <c r="C164" s="76">
        <v>321.9424722090738</v>
      </c>
      <c r="D164" s="77">
        <v>2662.6572106283747</v>
      </c>
      <c r="E164" s="76">
        <v>1081413.6014899176</v>
      </c>
      <c r="F164" s="76">
        <v>308.11584709154272</v>
      </c>
      <c r="G164" s="77">
        <v>2670.1703674255805</v>
      </c>
      <c r="H164" s="71"/>
      <c r="I164" s="63"/>
      <c r="J164" s="63"/>
      <c r="K164" s="64"/>
      <c r="L164" s="63"/>
      <c r="M164" s="63"/>
      <c r="N164" s="64"/>
      <c r="O164" s="70"/>
      <c r="P164" s="53"/>
      <c r="Q164" s="53"/>
      <c r="R164" s="53"/>
      <c r="S164" s="53"/>
      <c r="T164" s="53"/>
      <c r="U164" s="53"/>
      <c r="V164" s="53">
        <f>B164*6*объемы!C164+объемы!B164*'приложение к приказу (2)'!C164</f>
        <v>848804.52826132393</v>
      </c>
      <c r="W164" s="52">
        <f>D164*объемы!B164</f>
        <v>848804.52826132393</v>
      </c>
      <c r="X164" s="53">
        <f t="shared" ref="X164" si="32">V164-W164</f>
        <v>0</v>
      </c>
      <c r="Y164" s="53">
        <f>E164*6*объемы!E164+'приложение к приказу (2)'!F164*объемы!D164</f>
        <v>843509.48924010864</v>
      </c>
      <c r="Z164" s="52">
        <f>G164*объемы!D164</f>
        <v>843509.48924010864</v>
      </c>
      <c r="AA164" s="53">
        <f t="shared" ref="AA164" si="33">Y164-Z164</f>
        <v>0</v>
      </c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  <c r="AM164" s="70"/>
      <c r="AN164" s="70"/>
      <c r="AO164" s="70"/>
      <c r="AP164" s="70"/>
      <c r="AQ164" s="70"/>
      <c r="AR164" s="70"/>
      <c r="AS164" s="70"/>
    </row>
    <row r="165" spans="1:45" ht="12.75" x14ac:dyDescent="0.2">
      <c r="A165" s="86" t="s">
        <v>66</v>
      </c>
      <c r="B165" s="76">
        <v>392349.62886208337</v>
      </c>
      <c r="C165" s="76">
        <v>424.86244932331709</v>
      </c>
      <c r="D165" s="77">
        <v>1267.3393139575612</v>
      </c>
      <c r="E165" s="76">
        <v>384345.94719558809</v>
      </c>
      <c r="F165" s="76">
        <v>488.74917960718216</v>
      </c>
      <c r="G165" s="77">
        <v>1314.040054654854</v>
      </c>
      <c r="H165" s="71"/>
      <c r="I165" s="63"/>
      <c r="J165" s="63"/>
      <c r="K165" s="64"/>
      <c r="L165" s="63"/>
      <c r="M165" s="63"/>
      <c r="N165" s="64"/>
      <c r="O165" s="70"/>
      <c r="P165" s="53"/>
      <c r="Q165" s="53"/>
      <c r="R165" s="53"/>
      <c r="S165" s="53"/>
      <c r="T165" s="53"/>
      <c r="U165" s="53"/>
      <c r="V165" s="53">
        <f>B165*6*объемы!C165+объемы!B165*'приложение к приказу (2)'!C165</f>
        <v>109779.46605363188</v>
      </c>
      <c r="W165" s="52">
        <f>D165*объемы!B165</f>
        <v>109779.46605363188</v>
      </c>
      <c r="X165" s="53">
        <f t="shared" ref="X165" si="34">V165-W165</f>
        <v>0</v>
      </c>
      <c r="Y165" s="53">
        <f>E165*6*объемы!E165+'приложение к приказу (2)'!F165*объемы!D165</f>
        <v>113824.7776143127</v>
      </c>
      <c r="Z165" s="52">
        <f>G165*объемы!D165</f>
        <v>113824.77761431268</v>
      </c>
      <c r="AA165" s="53">
        <f t="shared" ref="AA165" si="35">Y165-Z165</f>
        <v>0</v>
      </c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  <c r="AM165" s="70"/>
      <c r="AN165" s="70"/>
      <c r="AO165" s="70"/>
      <c r="AP165" s="70"/>
      <c r="AQ165" s="70"/>
      <c r="AR165" s="70"/>
      <c r="AS165" s="70"/>
    </row>
    <row r="166" spans="1:45" ht="15.75" x14ac:dyDescent="0.2">
      <c r="A166" s="118" t="s">
        <v>30</v>
      </c>
      <c r="B166" s="104"/>
      <c r="C166" s="104"/>
      <c r="D166" s="102"/>
      <c r="E166" s="104"/>
      <c r="F166" s="104"/>
      <c r="G166" s="102"/>
      <c r="H166" s="53">
        <f t="shared" si="16"/>
        <v>0</v>
      </c>
      <c r="I166" s="69"/>
      <c r="J166" s="69"/>
      <c r="K166" s="58"/>
      <c r="L166" s="69"/>
      <c r="M166" s="69"/>
      <c r="N166" s="58"/>
      <c r="P166" s="53">
        <f t="shared" si="21"/>
        <v>0</v>
      </c>
      <c r="Q166" s="53">
        <f t="shared" si="21"/>
        <v>0</v>
      </c>
      <c r="R166" s="53">
        <f t="shared" si="21"/>
        <v>0</v>
      </c>
      <c r="S166" s="53">
        <f t="shared" si="21"/>
        <v>0</v>
      </c>
      <c r="T166" s="53">
        <f t="shared" si="21"/>
        <v>0</v>
      </c>
      <c r="U166" s="53">
        <f t="shared" si="21"/>
        <v>0</v>
      </c>
      <c r="V166" s="53"/>
      <c r="X166" s="53"/>
      <c r="Y166" s="53"/>
      <c r="AA166" s="53"/>
    </row>
    <row r="167" spans="1:45" ht="12.75" x14ac:dyDescent="0.2">
      <c r="A167" s="87" t="s">
        <v>68</v>
      </c>
      <c r="B167" s="76">
        <v>377824.05909749464</v>
      </c>
      <c r="C167" s="76">
        <v>266.31306231923497</v>
      </c>
      <c r="D167" s="77">
        <v>3923.7042834158869</v>
      </c>
      <c r="E167" s="76">
        <v>377824.04989372537</v>
      </c>
      <c r="F167" s="76">
        <v>261.49595816565477</v>
      </c>
      <c r="G167" s="77">
        <v>4227.7101662723499</v>
      </c>
      <c r="H167" s="53">
        <f t="shared" si="16"/>
        <v>-9.2037692666053772E-3</v>
      </c>
      <c r="I167" s="63">
        <v>588376.51304015378</v>
      </c>
      <c r="J167" s="63">
        <v>187.35042813725386</v>
      </c>
      <c r="K167" s="64">
        <v>1977.6697044909192</v>
      </c>
      <c r="L167" s="63">
        <v>588376.51304015378</v>
      </c>
      <c r="M167" s="63">
        <v>187.89305410388658</v>
      </c>
      <c r="N167" s="64">
        <v>1759.8807113900316</v>
      </c>
      <c r="P167" s="53">
        <f t="shared" ref="P167:U219" si="36">B167-I167</f>
        <v>-210552.45394265914</v>
      </c>
      <c r="Q167" s="53">
        <f t="shared" si="36"/>
        <v>78.962634181981116</v>
      </c>
      <c r="R167" s="53">
        <f t="shared" si="36"/>
        <v>1946.0345789249677</v>
      </c>
      <c r="S167" s="53">
        <f t="shared" si="36"/>
        <v>-210552.4631464284</v>
      </c>
      <c r="T167" s="53">
        <f t="shared" si="36"/>
        <v>73.602904061768186</v>
      </c>
      <c r="U167" s="53">
        <f t="shared" si="36"/>
        <v>2467.8294548823183</v>
      </c>
      <c r="V167" s="53">
        <f>B167*6*объемы!C167+объемы!B167*'приложение к приказу (2)'!C167</f>
        <v>362369.78539059078</v>
      </c>
      <c r="W167" s="52">
        <f>D167*объемы!B167</f>
        <v>362369.78539059084</v>
      </c>
      <c r="X167" s="53">
        <f t="shared" si="28"/>
        <v>0</v>
      </c>
      <c r="Y167" s="53">
        <f>E167*6*объемы!E167+'приложение к приказу (2)'!F167*объемы!D167</f>
        <v>360044.4808902521</v>
      </c>
      <c r="Z167" s="52">
        <f>G167*объемы!D167</f>
        <v>360044.4808902521</v>
      </c>
      <c r="AA167" s="53">
        <f t="shared" si="29"/>
        <v>0</v>
      </c>
    </row>
    <row r="168" spans="1:45" ht="12.75" x14ac:dyDescent="0.2">
      <c r="A168" s="87" t="s">
        <v>8</v>
      </c>
      <c r="B168" s="76">
        <v>20000</v>
      </c>
      <c r="C168" s="76">
        <v>5</v>
      </c>
      <c r="D168" s="77">
        <v>34.63511761437303</v>
      </c>
      <c r="E168" s="76">
        <v>10000</v>
      </c>
      <c r="F168" s="76">
        <v>10</v>
      </c>
      <c r="G168" s="77">
        <v>28.042399639152009</v>
      </c>
      <c r="H168" s="53">
        <f>E168-B168</f>
        <v>-10000</v>
      </c>
      <c r="I168" s="63">
        <v>24981782.5</v>
      </c>
      <c r="J168" s="63">
        <v>800</v>
      </c>
      <c r="K168" s="64">
        <v>37051.452929439511</v>
      </c>
      <c r="L168" s="63">
        <v>25164222</v>
      </c>
      <c r="M168" s="63">
        <v>800</v>
      </c>
      <c r="N168" s="64">
        <v>103267.14082117408</v>
      </c>
      <c r="P168" s="53">
        <f t="shared" si="36"/>
        <v>-24961782.5</v>
      </c>
      <c r="Q168" s="53">
        <f t="shared" si="36"/>
        <v>-795</v>
      </c>
      <c r="R168" s="53">
        <f t="shared" si="36"/>
        <v>-37016.817811825138</v>
      </c>
      <c r="S168" s="53">
        <f t="shared" si="36"/>
        <v>-25154222</v>
      </c>
      <c r="T168" s="53">
        <f t="shared" si="36"/>
        <v>-790</v>
      </c>
      <c r="U168" s="53">
        <f t="shared" si="36"/>
        <v>-103239.09842153493</v>
      </c>
      <c r="V168" s="53">
        <f>B168*6*объемы!C168+объемы!B168*'приложение к приказу (2)'!C168</f>
        <v>560.98500000000001</v>
      </c>
      <c r="W168" s="52">
        <f>D168*объемы!B168</f>
        <v>560.9849999999999</v>
      </c>
      <c r="X168" s="53">
        <f t="shared" si="28"/>
        <v>0</v>
      </c>
      <c r="Y168" s="53">
        <f>E168*6*объемы!E168+'приложение к приказу (2)'!F168*объемы!D168</f>
        <v>373.02</v>
      </c>
      <c r="Z168" s="52">
        <f>G168*объемы!D168</f>
        <v>373.02000000000004</v>
      </c>
      <c r="AA168" s="53">
        <f t="shared" si="29"/>
        <v>0</v>
      </c>
    </row>
    <row r="169" spans="1:45" ht="12.75" x14ac:dyDescent="0.2">
      <c r="A169" s="103" t="s">
        <v>27</v>
      </c>
      <c r="B169" s="76">
        <v>724445.53385004262</v>
      </c>
      <c r="C169" s="76">
        <v>22.639518567017099</v>
      </c>
      <c r="D169" s="77">
        <v>2769.3981196547497</v>
      </c>
      <c r="E169" s="76">
        <v>724440.6858199354</v>
      </c>
      <c r="F169" s="76">
        <v>22.0271768177018</v>
      </c>
      <c r="G169" s="77">
        <v>2810.3600830578093</v>
      </c>
      <c r="H169" s="53">
        <f t="shared" ref="H169:H219" si="37">E169-B169</f>
        <v>-4.8480301072122529</v>
      </c>
      <c r="I169" s="63"/>
      <c r="J169" s="63"/>
      <c r="K169" s="64"/>
      <c r="L169" s="63"/>
      <c r="M169" s="63"/>
      <c r="N169" s="64"/>
      <c r="P169" s="53"/>
      <c r="Q169" s="53"/>
      <c r="R169" s="53"/>
      <c r="S169" s="53"/>
      <c r="T169" s="53"/>
      <c r="U169" s="53"/>
      <c r="V169" s="53">
        <f>B169*6*объемы!C169+объемы!B169*'приложение к приказу (2)'!C169</f>
        <v>166534.98652731872</v>
      </c>
      <c r="W169" s="52">
        <f>D169*объемы!B169</f>
        <v>166534.98652731872</v>
      </c>
      <c r="X169" s="53">
        <f t="shared" si="28"/>
        <v>0</v>
      </c>
      <c r="Y169" s="53">
        <f>E169*6*объемы!E169+'приложение к приказу (2)'!F169*объемы!D169</f>
        <v>166477.30024009544</v>
      </c>
      <c r="Z169" s="52">
        <f>G169*объемы!D169</f>
        <v>166477.30024009544</v>
      </c>
      <c r="AA169" s="53">
        <f t="shared" si="29"/>
        <v>0</v>
      </c>
    </row>
    <row r="170" spans="1:45" ht="12.75" x14ac:dyDescent="0.2">
      <c r="A170" s="103" t="s">
        <v>38</v>
      </c>
      <c r="B170" s="76">
        <v>531279.53159463487</v>
      </c>
      <c r="C170" s="76">
        <v>122.84119355384023</v>
      </c>
      <c r="D170" s="77">
        <v>1971.6702984906262</v>
      </c>
      <c r="E170" s="76">
        <v>531279.53159463487</v>
      </c>
      <c r="F170" s="76">
        <v>117.24583136322333</v>
      </c>
      <c r="G170" s="77">
        <v>1890.8577279891297</v>
      </c>
      <c r="H170" s="53">
        <f t="shared" si="37"/>
        <v>0</v>
      </c>
      <c r="I170" s="63"/>
      <c r="J170" s="63"/>
      <c r="K170" s="64"/>
      <c r="L170" s="63"/>
      <c r="M170" s="63"/>
      <c r="N170" s="64"/>
      <c r="P170" s="53"/>
      <c r="Q170" s="53"/>
      <c r="R170" s="53"/>
      <c r="S170" s="53"/>
      <c r="T170" s="53"/>
      <c r="U170" s="53"/>
      <c r="V170" s="53">
        <f>B170*6*объемы!C170+объемы!B170*'приложение к приказу (2)'!C170</f>
        <v>84986.87654613996</v>
      </c>
      <c r="W170" s="52">
        <f>D170*объемы!B170</f>
        <v>84986.876546139945</v>
      </c>
      <c r="X170" s="53">
        <f t="shared" si="28"/>
        <v>0</v>
      </c>
      <c r="Y170" s="53">
        <f>E170*6*объемы!E170+'приложение к приказу (2)'!F170*объемы!D170</f>
        <v>84960.019434007583</v>
      </c>
      <c r="Z170" s="52">
        <f>G170*объемы!D170</f>
        <v>84960.019434007583</v>
      </c>
      <c r="AA170" s="53">
        <f t="shared" si="29"/>
        <v>0</v>
      </c>
    </row>
    <row r="171" spans="1:45" ht="38.25" x14ac:dyDescent="0.2">
      <c r="A171" s="103" t="s">
        <v>9</v>
      </c>
      <c r="B171" s="76">
        <v>2000000</v>
      </c>
      <c r="C171" s="76">
        <v>1000</v>
      </c>
      <c r="D171" s="77">
        <v>5699.4867095543841</v>
      </c>
      <c r="E171" s="76">
        <v>2000000</v>
      </c>
      <c r="F171" s="76">
        <v>1000</v>
      </c>
      <c r="G171" s="77">
        <v>5697.0873726325035</v>
      </c>
      <c r="H171" s="53">
        <f t="shared" si="37"/>
        <v>0</v>
      </c>
      <c r="I171" s="63"/>
      <c r="J171" s="63"/>
      <c r="K171" s="64"/>
      <c r="L171" s="63"/>
      <c r="M171" s="63"/>
      <c r="N171" s="64"/>
      <c r="P171" s="53"/>
      <c r="Q171" s="53"/>
      <c r="R171" s="53"/>
      <c r="S171" s="53"/>
      <c r="T171" s="53"/>
      <c r="U171" s="53"/>
      <c r="V171" s="53">
        <f>B171*6*объемы!C171+объемы!B171*'приложение к приказу (2)'!C171</f>
        <v>3682028</v>
      </c>
      <c r="W171" s="52">
        <f>D171*объемы!B171</f>
        <v>3682028</v>
      </c>
      <c r="X171" s="53">
        <f t="shared" si="28"/>
        <v>0</v>
      </c>
      <c r="Y171" s="53">
        <f>E171*6*объемы!E171+'приложение к приказу (2)'!F171*объемы!D171</f>
        <v>3682358</v>
      </c>
      <c r="Z171" s="52">
        <f>G171*объемы!D171</f>
        <v>3682358</v>
      </c>
      <c r="AA171" s="53">
        <f t="shared" si="29"/>
        <v>0</v>
      </c>
    </row>
    <row r="172" spans="1:45" ht="12.75" x14ac:dyDescent="0.2">
      <c r="A172" s="103" t="s">
        <v>37</v>
      </c>
      <c r="B172" s="76">
        <v>1075875.0795647912</v>
      </c>
      <c r="C172" s="76">
        <v>147.21108058995037</v>
      </c>
      <c r="D172" s="77">
        <v>2788.8031263456196</v>
      </c>
      <c r="E172" s="76">
        <v>1075875.0461301007</v>
      </c>
      <c r="F172" s="76">
        <v>165.01842940765943</v>
      </c>
      <c r="G172" s="77">
        <v>2262.4265831393573</v>
      </c>
      <c r="H172" s="53">
        <f t="shared" si="37"/>
        <v>-3.3434690441936255E-2</v>
      </c>
      <c r="I172" s="63"/>
      <c r="J172" s="63"/>
      <c r="K172" s="64"/>
      <c r="L172" s="63"/>
      <c r="M172" s="63"/>
      <c r="N172" s="64"/>
      <c r="P172" s="53"/>
      <c r="Q172" s="53"/>
      <c r="R172" s="53"/>
      <c r="S172" s="53"/>
      <c r="T172" s="53"/>
      <c r="U172" s="53"/>
      <c r="V172" s="53">
        <f>B172*6*объемы!C172+объемы!B172*'приложение к приказу (2)'!C172</f>
        <v>224894.66171476344</v>
      </c>
      <c r="W172" s="52">
        <f>D172*объемы!B172</f>
        <v>224894.66171476344</v>
      </c>
      <c r="X172" s="53">
        <f t="shared" si="28"/>
        <v>0</v>
      </c>
      <c r="Y172" s="53">
        <f>E172*6*объемы!E172+'приложение к приказу (2)'!F172*объемы!D172</f>
        <v>229783.35591654887</v>
      </c>
      <c r="Z172" s="52">
        <f>G172*объемы!D172</f>
        <v>229783.35591654887</v>
      </c>
      <c r="AA172" s="53">
        <f t="shared" si="29"/>
        <v>0</v>
      </c>
    </row>
    <row r="173" spans="1:45" ht="13.5" customHeight="1" x14ac:dyDescent="0.2">
      <c r="A173" s="103" t="s">
        <v>65</v>
      </c>
      <c r="B173" s="76">
        <v>155736.82105645686</v>
      </c>
      <c r="C173" s="76">
        <v>185.97536679552906</v>
      </c>
      <c r="D173" s="77">
        <v>780.01282791360995</v>
      </c>
      <c r="E173" s="76">
        <v>155736.82105645686</v>
      </c>
      <c r="F173" s="76">
        <v>185.89195667273896</v>
      </c>
      <c r="G173" s="77">
        <v>687.54957639647239</v>
      </c>
      <c r="H173" s="53"/>
      <c r="I173" s="63"/>
      <c r="J173" s="63"/>
      <c r="K173" s="64"/>
      <c r="L173" s="63"/>
      <c r="M173" s="63"/>
      <c r="N173" s="64"/>
      <c r="P173" s="53"/>
      <c r="Q173" s="53"/>
      <c r="R173" s="53"/>
      <c r="S173" s="53"/>
      <c r="T173" s="53"/>
      <c r="U173" s="53"/>
      <c r="V173" s="53">
        <f>B173*6*объемы!C173+объемы!B173*'приложение к приказу (2)'!C173</f>
        <v>3680.8805349243248</v>
      </c>
      <c r="W173" s="52">
        <f>D173*объемы!B173</f>
        <v>3680.8805349243248</v>
      </c>
      <c r="X173" s="53">
        <f t="shared" si="28"/>
        <v>0</v>
      </c>
      <c r="Y173" s="53">
        <f>E173*6*объемы!E173+'приложение к приказу (2)'!F173*объемы!D173</f>
        <v>3842.0270329034888</v>
      </c>
      <c r="Z173" s="52">
        <f>G173*объемы!D173</f>
        <v>3842.0270329034888</v>
      </c>
      <c r="AA173" s="53">
        <f t="shared" si="29"/>
        <v>0</v>
      </c>
    </row>
    <row r="174" spans="1:45" ht="12.75" x14ac:dyDescent="0.2">
      <c r="A174" s="103" t="s">
        <v>61</v>
      </c>
      <c r="B174" s="76">
        <v>179789.23054708709</v>
      </c>
      <c r="C174" s="76">
        <v>28.888905277991224</v>
      </c>
      <c r="D174" s="77">
        <v>746.41508614618454</v>
      </c>
      <c r="E174" s="76">
        <v>179789.23054708709</v>
      </c>
      <c r="F174" s="76">
        <v>30.761494351254747</v>
      </c>
      <c r="G174" s="77">
        <v>801.02417857304613</v>
      </c>
      <c r="H174" s="53"/>
      <c r="I174" s="63"/>
      <c r="J174" s="63"/>
      <c r="K174" s="64"/>
      <c r="L174" s="63"/>
      <c r="M174" s="63"/>
      <c r="N174" s="64"/>
      <c r="P174" s="53"/>
      <c r="Q174" s="53"/>
      <c r="R174" s="53"/>
      <c r="S174" s="53"/>
      <c r="T174" s="53"/>
      <c r="U174" s="53"/>
      <c r="V174" s="53">
        <f>B174*6*объемы!C174+объемы!B174*'приложение к приказу (2)'!C174</f>
        <v>49375.357948570112</v>
      </c>
      <c r="W174" s="52">
        <f>D174*объемы!B174</f>
        <v>49375.357948570112</v>
      </c>
      <c r="X174" s="53">
        <f t="shared" ref="X174" si="38">V174-W174</f>
        <v>0</v>
      </c>
      <c r="Y174" s="53">
        <f>E174*6*объемы!E174+'приложение к приказу (2)'!F174*объемы!D174</f>
        <v>49359.910907849662</v>
      </c>
      <c r="Z174" s="52">
        <f>G174*объемы!D174</f>
        <v>49359.910907849669</v>
      </c>
      <c r="AA174" s="53">
        <f t="shared" ref="AA174" si="39">Y174-Z174</f>
        <v>0</v>
      </c>
    </row>
    <row r="175" spans="1:45" ht="15.75" x14ac:dyDescent="0.2">
      <c r="A175" s="118" t="s">
        <v>31</v>
      </c>
      <c r="B175" s="104"/>
      <c r="C175" s="104"/>
      <c r="D175" s="102"/>
      <c r="E175" s="104"/>
      <c r="F175" s="104"/>
      <c r="G175" s="102"/>
      <c r="H175" s="53"/>
      <c r="I175" s="63"/>
      <c r="J175" s="63"/>
      <c r="K175" s="64"/>
      <c r="L175" s="63"/>
      <c r="M175" s="63"/>
      <c r="N175" s="64"/>
      <c r="P175" s="53"/>
      <c r="Q175" s="53"/>
      <c r="R175" s="53"/>
      <c r="S175" s="53"/>
      <c r="T175" s="53"/>
      <c r="U175" s="53"/>
      <c r="V175" s="53">
        <f>B175*6*объемы!C175+объемы!B175*'приложение к приказу (2)'!C175</f>
        <v>0</v>
      </c>
      <c r="W175" s="52">
        <f>D175*объемы!B175</f>
        <v>0</v>
      </c>
      <c r="X175" s="53">
        <f t="shared" si="28"/>
        <v>0</v>
      </c>
      <c r="Y175" s="53">
        <f>E175*6*объемы!E175+'приложение к приказу (2)'!F175*объемы!D175</f>
        <v>0</v>
      </c>
      <c r="Z175" s="52">
        <f>G175*объемы!D175</f>
        <v>0</v>
      </c>
      <c r="AA175" s="53">
        <f t="shared" si="29"/>
        <v>0</v>
      </c>
    </row>
    <row r="176" spans="1:45" ht="12" customHeight="1" x14ac:dyDescent="0.2">
      <c r="A176" s="87" t="s">
        <v>76</v>
      </c>
      <c r="B176" s="76">
        <v>8504.913995590081</v>
      </c>
      <c r="C176" s="76">
        <v>86.459588784197948</v>
      </c>
      <c r="D176" s="77">
        <v>106.19762326846416</v>
      </c>
      <c r="E176" s="76">
        <v>78629.213722672735</v>
      </c>
      <c r="F176" s="76">
        <v>132.61447698334231</v>
      </c>
      <c r="G176" s="77">
        <v>316.6105175929024</v>
      </c>
      <c r="H176" s="53"/>
      <c r="I176" s="63"/>
      <c r="J176" s="63"/>
      <c r="K176" s="64"/>
      <c r="L176" s="63"/>
      <c r="M176" s="63"/>
      <c r="N176" s="64"/>
      <c r="P176" s="53"/>
      <c r="Q176" s="53"/>
      <c r="R176" s="53"/>
      <c r="S176" s="53"/>
      <c r="T176" s="53"/>
      <c r="U176" s="53"/>
      <c r="V176" s="53">
        <f>B176*6*объемы!C176+объемы!B176*'приложение к приказу (2)'!C176</f>
        <v>3445955.0653934851</v>
      </c>
      <c r="W176" s="52">
        <f>D176*объемы!B176</f>
        <v>3445955.0653934847</v>
      </c>
      <c r="X176" s="53">
        <f t="shared" si="28"/>
        <v>0</v>
      </c>
      <c r="Y176" s="53">
        <f>E176*6*объемы!E176+'приложение к приказу (2)'!F176*объемы!D176</f>
        <v>10188953.563727831</v>
      </c>
      <c r="Z176" s="52">
        <f>G176*объемы!D176</f>
        <v>10188953.563727833</v>
      </c>
      <c r="AA176" s="53">
        <f t="shared" si="29"/>
        <v>0</v>
      </c>
    </row>
    <row r="177" spans="1:27" ht="12.75" x14ac:dyDescent="0.2">
      <c r="A177" s="103" t="s">
        <v>38</v>
      </c>
      <c r="B177" s="76">
        <v>531279.53159463487</v>
      </c>
      <c r="C177" s="76">
        <v>122.84119355384023</v>
      </c>
      <c r="D177" s="77">
        <v>680.41985186550858</v>
      </c>
      <c r="E177" s="76">
        <v>531279.53159463487</v>
      </c>
      <c r="F177" s="76">
        <v>117.24583136322333</v>
      </c>
      <c r="G177" s="77">
        <v>994.10550206773701</v>
      </c>
      <c r="H177" s="53"/>
      <c r="I177" s="63"/>
      <c r="J177" s="63"/>
      <c r="K177" s="64"/>
      <c r="L177" s="63"/>
      <c r="M177" s="63"/>
      <c r="N177" s="64"/>
      <c r="P177" s="53"/>
      <c r="Q177" s="53"/>
      <c r="R177" s="53"/>
      <c r="S177" s="53"/>
      <c r="T177" s="53"/>
      <c r="U177" s="53"/>
      <c r="V177" s="53">
        <f>B177*6*объемы!C177+объемы!B177*'приложение к приказу (2)'!C177</f>
        <v>11669.880879345341</v>
      </c>
      <c r="W177" s="52">
        <f>D177*объемы!B177</f>
        <v>11669.880879345339</v>
      </c>
      <c r="X177" s="53">
        <f t="shared" si="28"/>
        <v>0</v>
      </c>
      <c r="Y177" s="53">
        <f>E177*6*объемы!E177+'приложение к приказу (2)'!F177*объемы!D177</f>
        <v>10841.71460555074</v>
      </c>
      <c r="Z177" s="52">
        <f>G177*объемы!D177</f>
        <v>10841.714605550742</v>
      </c>
      <c r="AA177" s="53">
        <f t="shared" si="29"/>
        <v>0</v>
      </c>
    </row>
    <row r="178" spans="1:27" ht="12.75" x14ac:dyDescent="0.2">
      <c r="A178" s="87" t="s">
        <v>21</v>
      </c>
      <c r="B178" s="76">
        <v>601621.66301944747</v>
      </c>
      <c r="C178" s="76">
        <v>394.36273693844782</v>
      </c>
      <c r="D178" s="77">
        <v>2339.2104558611559</v>
      </c>
      <c r="E178" s="76">
        <v>601491.74069716141</v>
      </c>
      <c r="F178" s="76">
        <v>401.97583011890509</v>
      </c>
      <c r="G178" s="77">
        <v>2390.0653169592915</v>
      </c>
      <c r="H178" s="53"/>
      <c r="I178" s="63"/>
      <c r="J178" s="63"/>
      <c r="K178" s="64"/>
      <c r="L178" s="63"/>
      <c r="M178" s="63"/>
      <c r="N178" s="64"/>
      <c r="P178" s="53"/>
      <c r="Q178" s="53"/>
      <c r="R178" s="53"/>
      <c r="S178" s="53"/>
      <c r="T178" s="53"/>
      <c r="U178" s="53"/>
      <c r="V178" s="53">
        <f>B178*6*объемы!C178+объемы!B178*'приложение к приказу (2)'!C178</f>
        <v>91175.405938100273</v>
      </c>
      <c r="W178" s="52">
        <f>D178*объемы!B178</f>
        <v>91175.405938100259</v>
      </c>
      <c r="X178" s="53">
        <f t="shared" si="28"/>
        <v>0</v>
      </c>
      <c r="Y178" s="53">
        <f>E178*6*объемы!E178+'приложение к приказу (2)'!F178*объемы!D178</f>
        <v>91111.679947805125</v>
      </c>
      <c r="Z178" s="52">
        <f>G178*объемы!D178</f>
        <v>91111.679947805125</v>
      </c>
      <c r="AA178" s="53">
        <f t="shared" si="29"/>
        <v>0</v>
      </c>
    </row>
    <row r="179" spans="1:27" ht="12" customHeight="1" x14ac:dyDescent="0.2">
      <c r="A179" s="87" t="s">
        <v>18</v>
      </c>
      <c r="B179" s="76">
        <v>1062859.4898400344</v>
      </c>
      <c r="C179" s="76">
        <v>328.5836179530196</v>
      </c>
      <c r="D179" s="77">
        <v>3283.1596645802474</v>
      </c>
      <c r="E179" s="76">
        <v>1062859.4898400344</v>
      </c>
      <c r="F179" s="76">
        <v>269.06230462231167</v>
      </c>
      <c r="G179" s="77">
        <v>4566.3378700132871</v>
      </c>
      <c r="H179" s="53"/>
      <c r="I179" s="63"/>
      <c r="J179" s="63"/>
      <c r="K179" s="64"/>
      <c r="L179" s="63"/>
      <c r="M179" s="63"/>
      <c r="N179" s="64"/>
      <c r="P179" s="53"/>
      <c r="Q179" s="53"/>
      <c r="R179" s="53"/>
      <c r="S179" s="53"/>
      <c r="T179" s="53"/>
      <c r="U179" s="53"/>
      <c r="V179" s="53">
        <f>B179*6*объемы!C179+объемы!B179*'приложение к приказу (2)'!C179</f>
        <v>177159.2955007501</v>
      </c>
      <c r="W179" s="52">
        <f>D179*объемы!B179</f>
        <v>177159.29550075013</v>
      </c>
      <c r="X179" s="53">
        <f t="shared" si="28"/>
        <v>0</v>
      </c>
      <c r="Y179" s="53">
        <f>E179*6*объемы!E179+'приложение к приказу (2)'!F179*объемы!D179</f>
        <v>169411.13497749294</v>
      </c>
      <c r="Z179" s="52">
        <f>G179*объемы!D179</f>
        <v>169411.13497749297</v>
      </c>
      <c r="AA179" s="53">
        <f t="shared" si="29"/>
        <v>0</v>
      </c>
    </row>
    <row r="180" spans="1:27" ht="12.75" x14ac:dyDescent="0.2">
      <c r="A180" s="87" t="s">
        <v>73</v>
      </c>
      <c r="B180" s="76">
        <v>476820.91771189007</v>
      </c>
      <c r="C180" s="76">
        <v>203.46134389224875</v>
      </c>
      <c r="D180" s="77">
        <v>1738.292624080736</v>
      </c>
      <c r="E180" s="76">
        <v>476820.91771189007</v>
      </c>
      <c r="F180" s="76">
        <v>239.01089378406763</v>
      </c>
      <c r="G180" s="77">
        <v>1953.3718155669892</v>
      </c>
      <c r="H180" s="53"/>
      <c r="I180" s="63"/>
      <c r="J180" s="63"/>
      <c r="K180" s="64"/>
      <c r="L180" s="63"/>
      <c r="M180" s="63"/>
      <c r="N180" s="64"/>
      <c r="P180" s="53"/>
      <c r="Q180" s="53"/>
      <c r="R180" s="53"/>
      <c r="S180" s="53"/>
      <c r="T180" s="53"/>
      <c r="U180" s="53"/>
      <c r="V180" s="53">
        <f>B180*6*объемы!C180+объемы!B180*'приложение к приказу (2)'!C180</f>
        <v>810044.36282162287</v>
      </c>
      <c r="W180" s="52">
        <f>D180*объемы!B180</f>
        <v>810044.36282162298</v>
      </c>
      <c r="X180" s="53">
        <f t="shared" si="28"/>
        <v>0</v>
      </c>
      <c r="Y180" s="53">
        <f>E180*6*объемы!E180+'приложение к приказу (2)'!F180*объемы!D180</f>
        <v>814946.72145454795</v>
      </c>
      <c r="Z180" s="52">
        <f>G180*объемы!D180</f>
        <v>814946.72145454795</v>
      </c>
      <c r="AA180" s="53">
        <f t="shared" si="29"/>
        <v>0</v>
      </c>
    </row>
    <row r="181" spans="1:27" ht="15.75" x14ac:dyDescent="0.25">
      <c r="A181" s="119" t="s">
        <v>27</v>
      </c>
      <c r="B181" s="105"/>
      <c r="C181" s="105"/>
      <c r="D181" s="102"/>
      <c r="E181" s="105"/>
      <c r="F181" s="105"/>
      <c r="G181" s="102"/>
      <c r="H181" s="53"/>
      <c r="I181" s="63"/>
      <c r="J181" s="63"/>
      <c r="K181" s="64"/>
      <c r="L181" s="63"/>
      <c r="M181" s="63"/>
      <c r="N181" s="64"/>
      <c r="P181" s="53"/>
      <c r="Q181" s="53"/>
      <c r="R181" s="53"/>
      <c r="S181" s="53"/>
      <c r="T181" s="53"/>
      <c r="U181" s="53"/>
      <c r="V181" s="53"/>
      <c r="X181" s="53"/>
      <c r="Y181" s="53"/>
      <c r="AA181" s="53"/>
    </row>
    <row r="182" spans="1:27" ht="14.25" customHeight="1" x14ac:dyDescent="0.2">
      <c r="A182" s="86" t="s">
        <v>24</v>
      </c>
      <c r="B182" s="76">
        <v>809327.63068424666</v>
      </c>
      <c r="C182" s="76">
        <v>165.06211223558108</v>
      </c>
      <c r="D182" s="77">
        <v>1744.4662558136704</v>
      </c>
      <c r="E182" s="76">
        <v>809327.63068424666</v>
      </c>
      <c r="F182" s="76">
        <v>157.24156821794477</v>
      </c>
      <c r="G182" s="77">
        <v>1722.2797797470164</v>
      </c>
      <c r="H182" s="53"/>
      <c r="I182" s="63"/>
      <c r="J182" s="63"/>
      <c r="K182" s="64"/>
      <c r="L182" s="63"/>
      <c r="M182" s="63"/>
      <c r="N182" s="64"/>
      <c r="P182" s="53"/>
      <c r="Q182" s="53"/>
      <c r="R182" s="53"/>
      <c r="S182" s="53"/>
      <c r="T182" s="53"/>
      <c r="U182" s="53"/>
      <c r="V182" s="53">
        <f>B182*6*объемы!C182+объемы!B182*'приложение к приказу (2)'!C182</f>
        <v>48271.125764620083</v>
      </c>
      <c r="W182" s="52">
        <f>D182*объемы!B182</f>
        <v>48271.125764620076</v>
      </c>
      <c r="X182" s="53">
        <f t="shared" si="28"/>
        <v>0</v>
      </c>
      <c r="Y182" s="53">
        <f>E182*6*объемы!E182+'приложение к приказу (2)'!F182*объемы!D182</f>
        <v>48094.662849435423</v>
      </c>
      <c r="Z182" s="52">
        <f>G182*объемы!D182</f>
        <v>48094.66284943543</v>
      </c>
      <c r="AA182" s="53">
        <f t="shared" si="29"/>
        <v>0</v>
      </c>
    </row>
    <row r="183" spans="1:27" ht="12.75" customHeight="1" x14ac:dyDescent="0.2">
      <c r="A183" s="86" t="s">
        <v>19</v>
      </c>
      <c r="B183" s="76">
        <v>801382.48269190034</v>
      </c>
      <c r="C183" s="76">
        <v>362.52562530600858</v>
      </c>
      <c r="D183" s="77">
        <v>1474.7380794479461</v>
      </c>
      <c r="E183" s="76">
        <v>801381.50866795331</v>
      </c>
      <c r="F183" s="76">
        <v>360.02800989912532</v>
      </c>
      <c r="G183" s="77">
        <v>1534.823836087774</v>
      </c>
      <c r="H183" s="53"/>
      <c r="I183" s="63"/>
      <c r="J183" s="63"/>
      <c r="K183" s="64"/>
      <c r="L183" s="63"/>
      <c r="M183" s="63"/>
      <c r="N183" s="64"/>
      <c r="P183" s="53"/>
      <c r="Q183" s="53"/>
      <c r="R183" s="53"/>
      <c r="S183" s="53"/>
      <c r="T183" s="53"/>
      <c r="U183" s="53"/>
      <c r="V183" s="53">
        <f>B183*6*объемы!C183+объемы!B183*'приложение к приказу (2)'!C183</f>
        <v>1096596.0642824601</v>
      </c>
      <c r="W183" s="52">
        <f>D183*объемы!B183</f>
        <v>1096596.0642824601</v>
      </c>
      <c r="X183" s="53">
        <f t="shared" si="28"/>
        <v>0</v>
      </c>
      <c r="Y183" s="53">
        <f>E183*6*объемы!E183+'приложение к приказу (2)'!F183*объемы!D183</f>
        <v>1080476.0751860545</v>
      </c>
      <c r="Z183" s="52">
        <f>G183*объемы!D183</f>
        <v>1080476.0751860545</v>
      </c>
      <c r="AA183" s="53">
        <f t="shared" si="29"/>
        <v>0</v>
      </c>
    </row>
    <row r="184" spans="1:27" ht="12.75" x14ac:dyDescent="0.2">
      <c r="A184" s="86" t="s">
        <v>59</v>
      </c>
      <c r="B184" s="76">
        <v>642370.87000691041</v>
      </c>
      <c r="C184" s="76">
        <v>381.05641279128918</v>
      </c>
      <c r="D184" s="77">
        <v>1880.1016615706001</v>
      </c>
      <c r="E184" s="76">
        <v>642265.86543122667</v>
      </c>
      <c r="F184" s="76">
        <v>398.62938574355292</v>
      </c>
      <c r="G184" s="77">
        <v>1538.5304673693281</v>
      </c>
      <c r="H184" s="53"/>
      <c r="I184" s="63"/>
      <c r="J184" s="63"/>
      <c r="K184" s="64"/>
      <c r="L184" s="63"/>
      <c r="M184" s="63"/>
      <c r="N184" s="64"/>
      <c r="P184" s="53"/>
      <c r="Q184" s="53"/>
      <c r="R184" s="53"/>
      <c r="S184" s="53"/>
      <c r="T184" s="53"/>
      <c r="U184" s="53"/>
      <c r="V184" s="53">
        <f>B184*6*объемы!C184+объемы!B184*'приложение к приказу (2)'!C184</f>
        <v>120849.17460243506</v>
      </c>
      <c r="W184" s="52">
        <f>D184*объемы!B184</f>
        <v>120849.17460243504</v>
      </c>
      <c r="X184" s="53">
        <f t="shared" si="28"/>
        <v>0</v>
      </c>
      <c r="Y184" s="53">
        <f>E184*6*объемы!E184+'приложение к приказу (2)'!F184*объемы!D184</f>
        <v>130030.4409801861</v>
      </c>
      <c r="Z184" s="52">
        <f>G184*объемы!D184</f>
        <v>130030.44098018612</v>
      </c>
      <c r="AA184" s="53">
        <f t="shared" si="29"/>
        <v>0</v>
      </c>
    </row>
    <row r="185" spans="1:27" ht="12" customHeight="1" x14ac:dyDescent="0.2">
      <c r="A185" s="86" t="s">
        <v>54</v>
      </c>
      <c r="B185" s="76">
        <v>390771.0716204599</v>
      </c>
      <c r="C185" s="76">
        <v>276.51287843044048</v>
      </c>
      <c r="D185" s="77">
        <v>1151.546506324599</v>
      </c>
      <c r="E185" s="76">
        <v>390771.0716204599</v>
      </c>
      <c r="F185" s="76">
        <v>246.09633833477218</v>
      </c>
      <c r="G185" s="77">
        <v>855.47712462057677</v>
      </c>
      <c r="H185" s="53"/>
      <c r="I185" s="63"/>
      <c r="J185" s="63"/>
      <c r="K185" s="64"/>
      <c r="L185" s="63"/>
      <c r="M185" s="63"/>
      <c r="N185" s="64"/>
      <c r="P185" s="53"/>
      <c r="Q185" s="53"/>
      <c r="R185" s="53"/>
      <c r="S185" s="53"/>
      <c r="T185" s="53"/>
      <c r="U185" s="53"/>
      <c r="V185" s="53">
        <f>B185*6*объемы!C185+объемы!B185*'приложение к приказу (2)'!C185</f>
        <v>361007.52663974912</v>
      </c>
      <c r="W185" s="52">
        <f>D185*объемы!B185</f>
        <v>361007.52663974912</v>
      </c>
      <c r="X185" s="53">
        <f t="shared" si="28"/>
        <v>0</v>
      </c>
      <c r="Y185" s="53">
        <f>E185*6*объемы!E185+'приложение к приказу (2)'!F185*объемы!D185</f>
        <v>385105.00432769727</v>
      </c>
      <c r="Z185" s="52">
        <f>G185*объемы!D185</f>
        <v>385105.00432769733</v>
      </c>
      <c r="AA185" s="53">
        <f t="shared" si="29"/>
        <v>0</v>
      </c>
    </row>
    <row r="186" spans="1:27" ht="12.75" x14ac:dyDescent="0.2">
      <c r="A186" s="86" t="s">
        <v>84</v>
      </c>
      <c r="B186" s="76">
        <v>1475872.9096780752</v>
      </c>
      <c r="C186" s="76">
        <v>46.898185647300672</v>
      </c>
      <c r="D186" s="77">
        <v>3489.8365441498095</v>
      </c>
      <c r="E186" s="76">
        <v>1475872.5709000679</v>
      </c>
      <c r="F186" s="76">
        <v>48.099022122860248</v>
      </c>
      <c r="G186" s="77">
        <v>4301.3340967628255</v>
      </c>
      <c r="H186" s="53"/>
      <c r="I186" s="63"/>
      <c r="J186" s="63"/>
      <c r="K186" s="64"/>
      <c r="L186" s="63"/>
      <c r="M186" s="63"/>
      <c r="N186" s="64"/>
      <c r="P186" s="53"/>
      <c r="Q186" s="53"/>
      <c r="R186" s="53"/>
      <c r="S186" s="53"/>
      <c r="T186" s="53"/>
      <c r="U186" s="53"/>
      <c r="V186" s="53">
        <f>B186*6*объемы!C186+объемы!B186*'приложение к приказу (2)'!C186</f>
        <v>26927.578774659924</v>
      </c>
      <c r="W186" s="52">
        <f>D186*объемы!B186</f>
        <v>26927.57877465992</v>
      </c>
      <c r="X186" s="53">
        <f t="shared" si="28"/>
        <v>0</v>
      </c>
      <c r="Y186" s="53">
        <f>E186*6*объемы!E186+'приложение к приказу (2)'!F186*объемы!D186</f>
        <v>26866.132768380608</v>
      </c>
      <c r="Z186" s="52">
        <f>G186*объемы!D186</f>
        <v>26866.132768380608</v>
      </c>
      <c r="AA186" s="53">
        <f t="shared" si="29"/>
        <v>0</v>
      </c>
    </row>
    <row r="187" spans="1:27" ht="12" customHeight="1" x14ac:dyDescent="0.2">
      <c r="A187" s="86" t="s">
        <v>53</v>
      </c>
      <c r="B187" s="76">
        <v>1000047.7609207677</v>
      </c>
      <c r="C187" s="76">
        <v>154.15941377152808</v>
      </c>
      <c r="D187" s="77">
        <v>1816.6933695091964</v>
      </c>
      <c r="E187" s="76">
        <v>1000047.7608058164</v>
      </c>
      <c r="F187" s="76">
        <v>152.3203522012823</v>
      </c>
      <c r="G187" s="77">
        <v>2898.9421221556709</v>
      </c>
      <c r="H187" s="53"/>
      <c r="I187" s="63"/>
      <c r="J187" s="63"/>
      <c r="K187" s="64"/>
      <c r="L187" s="63"/>
      <c r="M187" s="63"/>
      <c r="N187" s="64"/>
      <c r="P187" s="53"/>
      <c r="Q187" s="53"/>
      <c r="R187" s="53"/>
      <c r="S187" s="53"/>
      <c r="T187" s="53"/>
      <c r="U187" s="53"/>
      <c r="V187" s="53">
        <f>B187*6*объемы!C187+объемы!B187*'приложение к приказу (2)'!C187</f>
        <v>216369.99700191477</v>
      </c>
      <c r="W187" s="52">
        <f>D187*объемы!B187</f>
        <v>216369.99700191477</v>
      </c>
      <c r="X187" s="53">
        <f t="shared" si="28"/>
        <v>0</v>
      </c>
      <c r="Y187" s="53">
        <f>E187*6*объемы!E187+'приложение к приказу (2)'!F187*объемы!D187</f>
        <v>208990.53547044648</v>
      </c>
      <c r="Z187" s="52">
        <f>G187*объемы!D187</f>
        <v>208990.53547044648</v>
      </c>
      <c r="AA187" s="53">
        <f t="shared" si="29"/>
        <v>0</v>
      </c>
    </row>
    <row r="188" spans="1:27" ht="14.25" customHeight="1" x14ac:dyDescent="0.2">
      <c r="A188" s="86" t="s">
        <v>36</v>
      </c>
      <c r="B188" s="76">
        <v>453433.25480706809</v>
      </c>
      <c r="C188" s="76">
        <v>224.20241852435805</v>
      </c>
      <c r="D188" s="77">
        <v>1171.7826473583268</v>
      </c>
      <c r="E188" s="76">
        <v>452454.36074022524</v>
      </c>
      <c r="F188" s="76">
        <v>205.17578367552403</v>
      </c>
      <c r="G188" s="77">
        <v>1119.0868399140245</v>
      </c>
      <c r="H188" s="53"/>
      <c r="I188" s="63"/>
      <c r="J188" s="63"/>
      <c r="K188" s="64"/>
      <c r="L188" s="63"/>
      <c r="M188" s="63"/>
      <c r="N188" s="64"/>
      <c r="P188" s="53"/>
      <c r="Q188" s="53"/>
      <c r="R188" s="53"/>
      <c r="S188" s="53"/>
      <c r="T188" s="53"/>
      <c r="U188" s="53"/>
      <c r="V188" s="53">
        <f>B188*6*объемы!C188+объемы!B188*'приложение к приказу (2)'!C188</f>
        <v>329702.13992191764</v>
      </c>
      <c r="W188" s="52">
        <f>D188*объемы!B188</f>
        <v>329702.1399219177</v>
      </c>
      <c r="X188" s="53">
        <f t="shared" si="28"/>
        <v>0</v>
      </c>
      <c r="Y188" s="53">
        <f>E188*6*объемы!E188+'приложение к приказу (2)'!F188*объемы!D188</f>
        <v>325770.65544633218</v>
      </c>
      <c r="Z188" s="52">
        <f>G188*объемы!D188</f>
        <v>325770.65544633224</v>
      </c>
      <c r="AA188" s="53">
        <f t="shared" si="29"/>
        <v>0</v>
      </c>
    </row>
    <row r="189" spans="1:27" ht="14.25" customHeight="1" x14ac:dyDescent="0.2">
      <c r="A189" s="86" t="s">
        <v>20</v>
      </c>
      <c r="B189" s="76">
        <v>1076682.5494432265</v>
      </c>
      <c r="C189" s="76">
        <v>234.96663235192693</v>
      </c>
      <c r="D189" s="77">
        <v>2296.3702264569179</v>
      </c>
      <c r="E189" s="76">
        <v>1076682.5494432265</v>
      </c>
      <c r="F189" s="76">
        <v>187.3360264060988</v>
      </c>
      <c r="G189" s="77">
        <v>2546.5418318144289</v>
      </c>
      <c r="H189" s="53"/>
      <c r="I189" s="63"/>
      <c r="J189" s="63"/>
      <c r="K189" s="64"/>
      <c r="L189" s="63"/>
      <c r="M189" s="63"/>
      <c r="N189" s="64"/>
      <c r="P189" s="53"/>
      <c r="Q189" s="53"/>
      <c r="R189" s="53"/>
      <c r="S189" s="53"/>
      <c r="T189" s="53"/>
      <c r="U189" s="53"/>
      <c r="V189" s="53">
        <f>B189*6*объемы!C189+объемы!B189*'приложение к приказу (2)'!C189</f>
        <v>518143.79241683322</v>
      </c>
      <c r="W189" s="52">
        <f>D189*объемы!B189</f>
        <v>518143.79241683317</v>
      </c>
      <c r="X189" s="53">
        <f t="shared" ref="X189" si="40">V189-W189</f>
        <v>0</v>
      </c>
      <c r="Y189" s="53">
        <f>E189*6*объемы!E189+'приложение к приказу (2)'!F189*объемы!D189</f>
        <v>502060.90830954188</v>
      </c>
      <c r="Z189" s="52">
        <f>G189*объемы!D189</f>
        <v>502060.90830954188</v>
      </c>
      <c r="AA189" s="53">
        <f t="shared" ref="AA189" si="41">Y189-Z189</f>
        <v>0</v>
      </c>
    </row>
    <row r="190" spans="1:27" ht="14.25" customHeight="1" x14ac:dyDescent="0.25">
      <c r="A190" s="119" t="s">
        <v>71</v>
      </c>
      <c r="B190" s="104"/>
      <c r="C190" s="104"/>
      <c r="D190" s="102"/>
      <c r="E190" s="104"/>
      <c r="F190" s="104"/>
      <c r="G190" s="102"/>
      <c r="H190" s="53"/>
      <c r="I190" s="63"/>
      <c r="J190" s="63"/>
      <c r="K190" s="64"/>
      <c r="L190" s="63"/>
      <c r="M190" s="63"/>
      <c r="N190" s="64"/>
      <c r="P190" s="53"/>
      <c r="Q190" s="53"/>
      <c r="R190" s="53"/>
      <c r="S190" s="53"/>
      <c r="T190" s="53"/>
      <c r="U190" s="53"/>
      <c r="V190" s="53"/>
      <c r="X190" s="53"/>
      <c r="Y190" s="53"/>
      <c r="AA190" s="53"/>
    </row>
    <row r="191" spans="1:27" ht="14.25" customHeight="1" x14ac:dyDescent="0.2">
      <c r="A191" s="87" t="s">
        <v>76</v>
      </c>
      <c r="B191" s="76">
        <v>11051.109458549714</v>
      </c>
      <c r="C191" s="76">
        <v>4.6877916288992356</v>
      </c>
      <c r="D191" s="77">
        <v>115.14866956541535</v>
      </c>
      <c r="E191" s="76">
        <v>12508.14270082013</v>
      </c>
      <c r="F191" s="76">
        <v>724.71295602777616</v>
      </c>
      <c r="G191" s="77">
        <v>826.67706860363796</v>
      </c>
      <c r="H191" s="53"/>
      <c r="I191" s="63"/>
      <c r="J191" s="63"/>
      <c r="K191" s="64"/>
      <c r="L191" s="63"/>
      <c r="M191" s="63"/>
      <c r="N191" s="64"/>
      <c r="P191" s="53"/>
      <c r="Q191" s="53"/>
      <c r="R191" s="53"/>
      <c r="S191" s="53"/>
      <c r="T191" s="53"/>
      <c r="U191" s="53"/>
      <c r="V191" s="53">
        <f>B191*6*объемы!C191+объемы!B191*'приложение к приказу (2)'!C191</f>
        <v>187249.51879261425</v>
      </c>
      <c r="W191" s="52">
        <f>D191*объемы!B191</f>
        <v>187249.51879261425</v>
      </c>
      <c r="X191" s="53">
        <f t="shared" si="28"/>
        <v>0</v>
      </c>
      <c r="Y191" s="53">
        <f>E191*6*объемы!E191+'приложение к приказу (2)'!F191*объемы!D191</f>
        <v>1648336.1004089352</v>
      </c>
      <c r="Z191" s="52">
        <f>G191*объемы!D191</f>
        <v>1648336.1004089352</v>
      </c>
      <c r="AA191" s="53">
        <f t="shared" si="29"/>
        <v>0</v>
      </c>
    </row>
    <row r="192" spans="1:27" ht="14.25" customHeight="1" x14ac:dyDescent="0.2">
      <c r="A192" s="87" t="s">
        <v>11</v>
      </c>
      <c r="B192" s="76">
        <v>270792.20665185875</v>
      </c>
      <c r="C192" s="76">
        <v>30.910827230857468</v>
      </c>
      <c r="D192" s="77">
        <v>3181.344760512528</v>
      </c>
      <c r="E192" s="76">
        <v>270792.20665185875</v>
      </c>
      <c r="F192" s="76">
        <v>30.886592410176014</v>
      </c>
      <c r="G192" s="77">
        <v>3115.2799805525092</v>
      </c>
      <c r="H192" s="53"/>
      <c r="I192" s="63"/>
      <c r="J192" s="63"/>
      <c r="K192" s="64"/>
      <c r="L192" s="63"/>
      <c r="M192" s="63"/>
      <c r="N192" s="64"/>
      <c r="P192" s="53"/>
      <c r="Q192" s="53"/>
      <c r="R192" s="53"/>
      <c r="S192" s="53"/>
      <c r="T192" s="53"/>
      <c r="U192" s="53"/>
      <c r="V192" s="53">
        <f>B192*6*объемы!C192+объемы!B192*'приложение к приказу (2)'!C192</f>
        <v>4387217.5852609994</v>
      </c>
      <c r="W192" s="52">
        <f>D192*объемы!B192</f>
        <v>4387217.5852609994</v>
      </c>
      <c r="X192" s="53">
        <f t="shared" si="28"/>
        <v>0</v>
      </c>
      <c r="Y192" s="53">
        <f>E192*6*объемы!E192+'приложение к приказу (2)'!F192*объемы!D192</f>
        <v>4388096.1527668079</v>
      </c>
      <c r="Z192" s="52">
        <f>G192*объемы!D192</f>
        <v>4388096.1527668079</v>
      </c>
      <c r="AA192" s="53">
        <f t="shared" si="29"/>
        <v>0</v>
      </c>
    </row>
    <row r="193" spans="1:27" ht="14.25" customHeight="1" x14ac:dyDescent="0.2">
      <c r="A193" s="87" t="s">
        <v>20</v>
      </c>
      <c r="B193" s="76">
        <v>1076682.5494432265</v>
      </c>
      <c r="C193" s="76">
        <v>234.96663235192693</v>
      </c>
      <c r="D193" s="77">
        <v>14281.953349347481</v>
      </c>
      <c r="E193" s="76">
        <v>1076682.5494432265</v>
      </c>
      <c r="F193" s="76">
        <v>187.3360264060988</v>
      </c>
      <c r="G193" s="77">
        <v>2316.7594992198356</v>
      </c>
      <c r="H193" s="53"/>
      <c r="I193" s="63"/>
      <c r="J193" s="63"/>
      <c r="K193" s="64"/>
      <c r="L193" s="63"/>
      <c r="M193" s="63"/>
      <c r="N193" s="64"/>
      <c r="P193" s="53"/>
      <c r="Q193" s="53"/>
      <c r="R193" s="53"/>
      <c r="S193" s="53"/>
      <c r="T193" s="53"/>
      <c r="U193" s="53"/>
      <c r="V193" s="53">
        <f>B193*6*объемы!C193+объемы!B193*'приложение к приказу (2)'!C193</f>
        <v>121510.85909624834</v>
      </c>
      <c r="W193" s="52">
        <f>D193*объемы!B193</f>
        <v>121510.85909624836</v>
      </c>
      <c r="X193" s="53">
        <f t="shared" si="28"/>
        <v>0</v>
      </c>
      <c r="Y193" s="53">
        <f>E193*6*объемы!E193+'приложение к приказу (2)'!F193*объемы!D193</f>
        <v>130025.81013421404</v>
      </c>
      <c r="Z193" s="52">
        <f>G193*объемы!D193</f>
        <v>130025.81013421404</v>
      </c>
      <c r="AA193" s="53">
        <f t="shared" si="29"/>
        <v>0</v>
      </c>
    </row>
    <row r="194" spans="1:27" ht="14.25" customHeight="1" x14ac:dyDescent="0.2">
      <c r="A194" s="106" t="s">
        <v>35</v>
      </c>
      <c r="B194" s="76">
        <v>552720.95496218116</v>
      </c>
      <c r="C194" s="76">
        <v>105.01096003890288</v>
      </c>
      <c r="D194" s="77">
        <v>31129.686959195442</v>
      </c>
      <c r="E194" s="76">
        <v>552720.95391145407</v>
      </c>
      <c r="F194" s="76">
        <v>92.879584908508392</v>
      </c>
      <c r="G194" s="77">
        <v>18608.124900546605</v>
      </c>
      <c r="H194" s="53"/>
      <c r="I194" s="63"/>
      <c r="J194" s="63"/>
      <c r="K194" s="64"/>
      <c r="L194" s="63"/>
      <c r="M194" s="63"/>
      <c r="N194" s="64"/>
      <c r="P194" s="53"/>
      <c r="Q194" s="53"/>
      <c r="R194" s="53"/>
      <c r="S194" s="53"/>
      <c r="T194" s="53"/>
      <c r="U194" s="53"/>
      <c r="V194" s="53">
        <f>B194*6*объемы!C194+объемы!B194*'приложение к приказу (2)'!C194</f>
        <v>1557293.7198207111</v>
      </c>
      <c r="W194" s="52">
        <f>D194*объемы!B194</f>
        <v>1557293.7198207111</v>
      </c>
      <c r="X194" s="53">
        <f t="shared" si="28"/>
        <v>0</v>
      </c>
      <c r="Y194" s="53">
        <f>E194*6*объемы!E194+'приложение к приказу (2)'!F194*объемы!D194</f>
        <v>1559826.0697883191</v>
      </c>
      <c r="Z194" s="52">
        <f>G194*объемы!D194</f>
        <v>1559826.0697883191</v>
      </c>
      <c r="AA194" s="53">
        <f t="shared" si="29"/>
        <v>0</v>
      </c>
    </row>
    <row r="195" spans="1:27" ht="12.75" x14ac:dyDescent="0.2">
      <c r="A195" s="87" t="s">
        <v>59</v>
      </c>
      <c r="B195" s="76">
        <v>642370.87000691041</v>
      </c>
      <c r="C195" s="76">
        <v>381.05641279128918</v>
      </c>
      <c r="D195" s="77">
        <v>1766.1397453409284</v>
      </c>
      <c r="E195" s="76">
        <v>642265.86543122667</v>
      </c>
      <c r="F195" s="76">
        <v>398.62938574355292</v>
      </c>
      <c r="G195" s="77">
        <v>4252.2245783309099</v>
      </c>
      <c r="H195" s="53"/>
      <c r="I195" s="63"/>
      <c r="J195" s="63"/>
      <c r="K195" s="64"/>
      <c r="L195" s="63"/>
      <c r="M195" s="63"/>
      <c r="N195" s="64"/>
      <c r="P195" s="53"/>
      <c r="Q195" s="53"/>
      <c r="R195" s="53"/>
      <c r="S195" s="53"/>
      <c r="T195" s="53"/>
      <c r="U195" s="53"/>
      <c r="V195" s="53">
        <f>B195*6*объемы!C195+объемы!B195*'приложение к приказу (2)'!C195</f>
        <v>29487.469188212137</v>
      </c>
      <c r="W195" s="52">
        <f>D195*объемы!B195</f>
        <v>29487.469188212137</v>
      </c>
      <c r="X195" s="53">
        <f t="shared" si="28"/>
        <v>0</v>
      </c>
      <c r="Y195" s="53">
        <f>E195*6*объемы!E195+'приложение к приказу (2)'!F195*объемы!D195</f>
        <v>25513.347469985478</v>
      </c>
      <c r="Z195" s="52">
        <f>G195*объемы!D195</f>
        <v>25513.347469985478</v>
      </c>
      <c r="AA195" s="53">
        <f t="shared" si="29"/>
        <v>0</v>
      </c>
    </row>
    <row r="196" spans="1:27" ht="12.75" x14ac:dyDescent="0.2">
      <c r="A196" s="87" t="s">
        <v>75</v>
      </c>
      <c r="B196" s="76">
        <v>994540.34589226288</v>
      </c>
      <c r="C196" s="76">
        <v>152.28576440469089</v>
      </c>
      <c r="D196" s="77">
        <v>1508.055301290402</v>
      </c>
      <c r="E196" s="76">
        <v>994540.34589226276</v>
      </c>
      <c r="F196" s="76">
        <v>157.42339685297878</v>
      </c>
      <c r="G196" s="77">
        <v>1646.7561270123285</v>
      </c>
      <c r="H196" s="53"/>
      <c r="I196" s="63"/>
      <c r="J196" s="63"/>
      <c r="K196" s="64"/>
      <c r="L196" s="63"/>
      <c r="M196" s="63"/>
      <c r="N196" s="64"/>
      <c r="P196" s="53"/>
      <c r="Q196" s="53"/>
      <c r="R196" s="53"/>
      <c r="S196" s="53"/>
      <c r="T196" s="53"/>
      <c r="U196" s="53"/>
      <c r="V196" s="53">
        <f>B196*6*объемы!C196+объемы!B196*'приложение к приказу (2)'!C196</f>
        <v>557550.66571658081</v>
      </c>
      <c r="W196" s="52">
        <f>D196*объемы!B196</f>
        <v>557550.66571658093</v>
      </c>
      <c r="X196" s="53">
        <f t="shared" si="28"/>
        <v>0</v>
      </c>
      <c r="Y196" s="53">
        <f>E196*6*объемы!E196+'приложение к приказу (2)'!F196*объемы!D196</f>
        <v>554230.59535114223</v>
      </c>
      <c r="Z196" s="52">
        <f>G196*объемы!D196</f>
        <v>554230.59535114223</v>
      </c>
      <c r="AA196" s="53">
        <f t="shared" si="29"/>
        <v>0</v>
      </c>
    </row>
    <row r="197" spans="1:27" ht="12.75" x14ac:dyDescent="0.2">
      <c r="A197" s="87" t="s">
        <v>83</v>
      </c>
      <c r="B197" s="76">
        <v>1081413.6014899176</v>
      </c>
      <c r="C197" s="76">
        <v>321.9424722090738</v>
      </c>
      <c r="D197" s="77">
        <v>2670.154864015753</v>
      </c>
      <c r="E197" s="76">
        <v>1081413.6014899176</v>
      </c>
      <c r="F197" s="76">
        <v>308.11584709154272</v>
      </c>
      <c r="G197" s="77">
        <v>2656.3282388982207</v>
      </c>
      <c r="H197" s="53"/>
      <c r="I197" s="63"/>
      <c r="J197" s="63"/>
      <c r="K197" s="64"/>
      <c r="L197" s="63"/>
      <c r="M197" s="63"/>
      <c r="N197" s="64"/>
      <c r="P197" s="53"/>
      <c r="Q197" s="53"/>
      <c r="R197" s="53"/>
      <c r="S197" s="53"/>
      <c r="T197" s="53"/>
      <c r="U197" s="53"/>
      <c r="V197" s="53">
        <f>B197*6*объемы!C197+объемы!B197*'приложение к приказу (2)'!C197</f>
        <v>560732.5214433081</v>
      </c>
      <c r="W197" s="52">
        <f>D197*объемы!B197</f>
        <v>560732.5214433081</v>
      </c>
      <c r="X197" s="53">
        <f t="shared" ref="X197" si="42">V197-W197</f>
        <v>0</v>
      </c>
      <c r="Y197" s="53">
        <f>E197*6*объемы!E197+'приложение к приказу (2)'!F197*объемы!D197</f>
        <v>557828.9301686266</v>
      </c>
      <c r="Z197" s="52">
        <f>G197*объемы!D197</f>
        <v>557828.9301686266</v>
      </c>
      <c r="AA197" s="53">
        <f t="shared" ref="AA197" si="43">Y197-Z197</f>
        <v>0</v>
      </c>
    </row>
    <row r="198" spans="1:27" ht="15.75" x14ac:dyDescent="0.25">
      <c r="A198" s="119" t="s">
        <v>16</v>
      </c>
      <c r="B198" s="105"/>
      <c r="C198" s="105"/>
      <c r="D198" s="102"/>
      <c r="E198" s="105"/>
      <c r="F198" s="105"/>
      <c r="G198" s="102"/>
      <c r="H198" s="53"/>
      <c r="I198" s="63"/>
      <c r="J198" s="63"/>
      <c r="K198" s="64"/>
      <c r="L198" s="63"/>
      <c r="M198" s="63"/>
      <c r="N198" s="64"/>
      <c r="P198" s="53"/>
      <c r="Q198" s="53"/>
      <c r="R198" s="53"/>
      <c r="S198" s="53"/>
      <c r="T198" s="53"/>
      <c r="U198" s="53"/>
      <c r="V198" s="53">
        <f>B198*6*объемы!C198+объемы!B198*'приложение к приказу (2)'!C198</f>
        <v>0</v>
      </c>
      <c r="W198" s="52">
        <f>D198*объемы!B198</f>
        <v>0</v>
      </c>
      <c r="X198" s="53">
        <f t="shared" ref="X198:X207" si="44">V198-W198</f>
        <v>0</v>
      </c>
      <c r="Y198" s="53">
        <f>E198*6*объемы!E198+'приложение к приказу (2)'!F198*объемы!D198</f>
        <v>0</v>
      </c>
      <c r="Z198" s="52">
        <f>G198*объемы!D198</f>
        <v>0</v>
      </c>
      <c r="AA198" s="53">
        <f t="shared" ref="AA198:AA207" si="45">Y198-Z198</f>
        <v>0</v>
      </c>
    </row>
    <row r="199" spans="1:27" ht="12.75" x14ac:dyDescent="0.2">
      <c r="A199" s="87" t="s">
        <v>82</v>
      </c>
      <c r="B199" s="76">
        <v>623277.35935193603</v>
      </c>
      <c r="C199" s="76">
        <v>0</v>
      </c>
      <c r="D199" s="77">
        <v>1981.6727329199796</v>
      </c>
      <c r="E199" s="76">
        <v>623277.35935193603</v>
      </c>
      <c r="F199" s="76">
        <v>0</v>
      </c>
      <c r="G199" s="77">
        <v>1040.1680428653408</v>
      </c>
      <c r="H199" s="53"/>
      <c r="I199" s="63"/>
      <c r="J199" s="63"/>
      <c r="K199" s="64"/>
      <c r="L199" s="63"/>
      <c r="M199" s="63"/>
      <c r="N199" s="64"/>
      <c r="P199" s="53"/>
      <c r="Q199" s="53"/>
      <c r="R199" s="53"/>
      <c r="S199" s="53"/>
      <c r="T199" s="53"/>
      <c r="U199" s="53"/>
      <c r="V199" s="53">
        <f>B199*6*объемы!C199+объемы!B199*'приложение к приказу (2)'!C199</f>
        <v>119669.25299557172</v>
      </c>
      <c r="W199" s="52">
        <f>D199*объемы!B199</f>
        <v>119669.25299557172</v>
      </c>
      <c r="X199" s="53">
        <f t="shared" si="44"/>
        <v>0</v>
      </c>
      <c r="Y199" s="53">
        <f>E199*6*объемы!E199+'приложение к приказу (2)'!F199*объемы!D199</f>
        <v>119669.25299557172</v>
      </c>
      <c r="Z199" s="52">
        <f>G199*объемы!D199</f>
        <v>119669.25299557173</v>
      </c>
      <c r="AA199" s="53">
        <f t="shared" si="45"/>
        <v>0</v>
      </c>
    </row>
    <row r="200" spans="1:27" ht="12.75" x14ac:dyDescent="0.2">
      <c r="A200" s="87" t="s">
        <v>27</v>
      </c>
      <c r="B200" s="76">
        <v>724445.53385004262</v>
      </c>
      <c r="C200" s="76">
        <v>22.639518567017099</v>
      </c>
      <c r="D200" s="77">
        <v>2658.1619296016984</v>
      </c>
      <c r="E200" s="76">
        <v>724440.6858199354</v>
      </c>
      <c r="F200" s="76">
        <v>22.0271768177018</v>
      </c>
      <c r="G200" s="77">
        <v>2482.0076482990985</v>
      </c>
      <c r="H200" s="53"/>
      <c r="I200" s="63"/>
      <c r="J200" s="63"/>
      <c r="K200" s="64"/>
      <c r="L200" s="63"/>
      <c r="M200" s="63"/>
      <c r="N200" s="64"/>
      <c r="P200" s="53"/>
      <c r="Q200" s="53"/>
      <c r="R200" s="53"/>
      <c r="S200" s="53"/>
      <c r="T200" s="53"/>
      <c r="U200" s="53"/>
      <c r="V200" s="53">
        <f>B200*6*объемы!C200+объемы!B200*'приложение к приказу (2)'!C200</f>
        <v>762818.0452616585</v>
      </c>
      <c r="W200" s="52">
        <f>D200*объемы!B200</f>
        <v>762818.0452616585</v>
      </c>
      <c r="X200" s="53">
        <f t="shared" si="44"/>
        <v>0</v>
      </c>
      <c r="Y200" s="53">
        <f>E200*6*объемы!E200+'приложение к приказу (2)'!F200*объемы!D200</f>
        <v>763088.28745426121</v>
      </c>
      <c r="Z200" s="52">
        <f>G200*объемы!D200</f>
        <v>763088.28745426121</v>
      </c>
      <c r="AA200" s="53">
        <f t="shared" si="45"/>
        <v>0</v>
      </c>
    </row>
    <row r="201" spans="1:27" ht="12.75" x14ac:dyDescent="0.2">
      <c r="A201" s="87" t="s">
        <v>72</v>
      </c>
      <c r="B201" s="76">
        <v>650846.79644953052</v>
      </c>
      <c r="C201" s="76">
        <v>270.88623670030501</v>
      </c>
      <c r="D201" s="77">
        <v>1854.5754988389247</v>
      </c>
      <c r="E201" s="76">
        <v>650846.79644953052</v>
      </c>
      <c r="F201" s="76">
        <v>253.03583633452075</v>
      </c>
      <c r="G201" s="77">
        <v>1525.4376784922429</v>
      </c>
      <c r="H201" s="53"/>
      <c r="I201" s="63"/>
      <c r="J201" s="63"/>
      <c r="K201" s="64"/>
      <c r="L201" s="63"/>
      <c r="M201" s="63"/>
      <c r="N201" s="64"/>
      <c r="P201" s="53"/>
      <c r="Q201" s="53"/>
      <c r="R201" s="53"/>
      <c r="S201" s="53"/>
      <c r="T201" s="53"/>
      <c r="U201" s="53"/>
      <c r="V201" s="53">
        <f>B201*6*объемы!C201+объемы!B201*'приложение к приказу (2)'!C201</f>
        <v>73168.567155692072</v>
      </c>
      <c r="W201" s="52">
        <f>D201*объемы!B201</f>
        <v>73168.567155692072</v>
      </c>
      <c r="X201" s="53">
        <f t="shared" si="44"/>
        <v>0</v>
      </c>
      <c r="Y201" s="53">
        <f>E201*6*объемы!E201+'приложение к приказу (2)'!F201*объемы!D201</f>
        <v>74906.61720236158</v>
      </c>
      <c r="Z201" s="52">
        <f>G201*объемы!D201</f>
        <v>74906.61720236158</v>
      </c>
      <c r="AA201" s="53">
        <f t="shared" si="45"/>
        <v>0</v>
      </c>
    </row>
    <row r="202" spans="1:27" ht="12.75" x14ac:dyDescent="0.2">
      <c r="A202" s="87" t="s">
        <v>62</v>
      </c>
      <c r="B202" s="76">
        <v>242225.78115021347</v>
      </c>
      <c r="C202" s="76">
        <v>157.74170236797573</v>
      </c>
      <c r="D202" s="77">
        <v>720.22805630730454</v>
      </c>
      <c r="E202" s="76">
        <v>242225.78115021347</v>
      </c>
      <c r="F202" s="76">
        <v>146.25899776001532</v>
      </c>
      <c r="G202" s="77">
        <v>728.20812378246399</v>
      </c>
      <c r="H202" s="53"/>
      <c r="I202" s="63"/>
      <c r="J202" s="63"/>
      <c r="K202" s="64"/>
      <c r="L202" s="63"/>
      <c r="M202" s="63"/>
      <c r="N202" s="64"/>
      <c r="P202" s="53"/>
      <c r="Q202" s="53"/>
      <c r="R202" s="53"/>
      <c r="S202" s="53"/>
      <c r="T202" s="53"/>
      <c r="U202" s="53"/>
      <c r="V202" s="53">
        <f>B202*6*объемы!C202+объемы!B202*'приложение к приказу (2)'!C202</f>
        <v>171205.41126480934</v>
      </c>
      <c r="W202" s="52">
        <f>D202*объемы!B202</f>
        <v>171205.41126480937</v>
      </c>
      <c r="X202" s="53">
        <f t="shared" si="44"/>
        <v>0</v>
      </c>
      <c r="Y202" s="53">
        <f>E202*6*объемы!E202+'приложение к приказу (2)'!F202*объемы!D202</f>
        <v>167313.09852025897</v>
      </c>
      <c r="Z202" s="52">
        <f>G202*объемы!D202</f>
        <v>167313.09852025894</v>
      </c>
      <c r="AA202" s="53">
        <f t="shared" si="45"/>
        <v>0</v>
      </c>
    </row>
    <row r="203" spans="1:27" ht="15.75" x14ac:dyDescent="0.25">
      <c r="A203" s="119" t="s">
        <v>37</v>
      </c>
      <c r="B203" s="105"/>
      <c r="C203" s="105"/>
      <c r="D203" s="105"/>
      <c r="E203" s="105"/>
      <c r="F203" s="105"/>
      <c r="G203" s="105"/>
      <c r="H203" s="53"/>
      <c r="I203" s="63"/>
      <c r="J203" s="63"/>
      <c r="K203" s="64"/>
      <c r="L203" s="63"/>
      <c r="M203" s="63"/>
      <c r="N203" s="64"/>
      <c r="P203" s="53"/>
      <c r="Q203" s="53"/>
      <c r="R203" s="53"/>
      <c r="S203" s="53"/>
      <c r="T203" s="53"/>
      <c r="U203" s="53"/>
      <c r="V203" s="53"/>
      <c r="X203" s="53"/>
      <c r="Y203" s="53"/>
      <c r="AA203" s="53"/>
    </row>
    <row r="204" spans="1:27" ht="12.75" x14ac:dyDescent="0.2">
      <c r="A204" s="103" t="s">
        <v>27</v>
      </c>
      <c r="B204" s="76">
        <v>724445.53385004262</v>
      </c>
      <c r="C204" s="76">
        <v>22.639518567017099</v>
      </c>
      <c r="D204" s="77">
        <v>10875.756130552674</v>
      </c>
      <c r="E204" s="76">
        <v>724440.6858199354</v>
      </c>
      <c r="F204" s="76">
        <v>22.0271768177018</v>
      </c>
      <c r="G204" s="77">
        <v>2743.5936881768571</v>
      </c>
      <c r="H204" s="53"/>
      <c r="I204" s="63"/>
      <c r="J204" s="63"/>
      <c r="K204" s="64"/>
      <c r="L204" s="63"/>
      <c r="M204" s="63"/>
      <c r="N204" s="64"/>
      <c r="P204" s="53"/>
      <c r="Q204" s="53"/>
      <c r="R204" s="53"/>
      <c r="S204" s="53"/>
      <c r="T204" s="53"/>
      <c r="U204" s="53"/>
      <c r="V204" s="53">
        <f>B204*6*объемы!C204+объемы!B204*'приложение к приказу (2)'!C204</f>
        <v>78403.325945154225</v>
      </c>
      <c r="W204" s="52">
        <f>D204*объемы!B204</f>
        <v>78403.325945154225</v>
      </c>
      <c r="X204" s="53">
        <f t="shared" si="44"/>
        <v>0</v>
      </c>
      <c r="Y204" s="53">
        <f>E204*6*объемы!E204+'приложение к приказу (2)'!F204*объемы!D204</f>
        <v>78872.831347708299</v>
      </c>
      <c r="Z204" s="52">
        <f>G204*объемы!D204</f>
        <v>78872.831347708285</v>
      </c>
      <c r="AA204" s="53">
        <f t="shared" si="45"/>
        <v>0</v>
      </c>
    </row>
    <row r="205" spans="1:27" ht="12.75" x14ac:dyDescent="0.2">
      <c r="A205" s="103" t="s">
        <v>60</v>
      </c>
      <c r="B205" s="76">
        <v>816636.24450204219</v>
      </c>
      <c r="C205" s="76">
        <v>31.493394558563114</v>
      </c>
      <c r="D205" s="77">
        <v>1899.3384916830678</v>
      </c>
      <c r="E205" s="76">
        <v>816636.24450204207</v>
      </c>
      <c r="F205" s="76">
        <v>26.740728290391477</v>
      </c>
      <c r="G205" s="77">
        <v>1784.2851257684638</v>
      </c>
      <c r="H205" s="53"/>
      <c r="I205" s="63"/>
      <c r="J205" s="63"/>
      <c r="K205" s="64"/>
      <c r="L205" s="63"/>
      <c r="M205" s="63"/>
      <c r="N205" s="64"/>
      <c r="P205" s="53"/>
      <c r="Q205" s="53"/>
      <c r="R205" s="53"/>
      <c r="S205" s="53"/>
      <c r="T205" s="53"/>
      <c r="U205" s="53"/>
      <c r="V205" s="53">
        <f>B205*6*объемы!C205+объемы!B205*'приложение к приказу (2)'!C205</f>
        <v>647716.21111074323</v>
      </c>
      <c r="W205" s="52">
        <f>D205*объемы!B205</f>
        <v>647716.21111074311</v>
      </c>
      <c r="X205" s="53">
        <f t="shared" ref="X205" si="46">V205-W205</f>
        <v>0</v>
      </c>
      <c r="Y205" s="53">
        <f>E205*6*объемы!E205+'приложение к приказу (2)'!F205*объемы!D205</f>
        <v>646667.75242150971</v>
      </c>
      <c r="Z205" s="52">
        <f>G205*объемы!D205</f>
        <v>646667.75242150971</v>
      </c>
      <c r="AA205" s="53">
        <f t="shared" ref="AA205" si="47">Y205-Z205</f>
        <v>0</v>
      </c>
    </row>
    <row r="206" spans="1:27" ht="15.75" x14ac:dyDescent="0.25">
      <c r="A206" s="119" t="s">
        <v>26</v>
      </c>
      <c r="B206" s="105"/>
      <c r="C206" s="105"/>
      <c r="D206" s="102"/>
      <c r="E206" s="105"/>
      <c r="F206" s="105"/>
      <c r="G206" s="102"/>
      <c r="H206" s="53">
        <f t="shared" si="37"/>
        <v>0</v>
      </c>
      <c r="I206" s="61"/>
      <c r="J206" s="61"/>
      <c r="K206" s="58"/>
      <c r="L206" s="61"/>
      <c r="M206" s="61"/>
      <c r="N206" s="58"/>
      <c r="P206" s="53">
        <f t="shared" si="36"/>
        <v>0</v>
      </c>
      <c r="Q206" s="53">
        <f t="shared" si="36"/>
        <v>0</v>
      </c>
      <c r="R206" s="53">
        <f t="shared" si="36"/>
        <v>0</v>
      </c>
      <c r="S206" s="53">
        <f t="shared" si="36"/>
        <v>0</v>
      </c>
      <c r="T206" s="53">
        <f t="shared" si="36"/>
        <v>0</v>
      </c>
      <c r="U206" s="53">
        <f t="shared" si="36"/>
        <v>0</v>
      </c>
      <c r="V206" s="53">
        <f>B206*6*объемы!C206+объемы!B206*'приложение к приказу (2)'!C206</f>
        <v>0</v>
      </c>
      <c r="W206" s="52">
        <f>D206*объемы!B206</f>
        <v>0</v>
      </c>
      <c r="X206" s="53">
        <f t="shared" si="44"/>
        <v>0</v>
      </c>
      <c r="Y206" s="53">
        <f>E206*6*объемы!E206+'приложение к приказу (2)'!F206*объемы!D206</f>
        <v>0</v>
      </c>
      <c r="Z206" s="52">
        <f>G206*объемы!D206</f>
        <v>0</v>
      </c>
      <c r="AA206" s="53">
        <f t="shared" si="45"/>
        <v>0</v>
      </c>
    </row>
    <row r="207" spans="1:27" ht="12" customHeight="1" x14ac:dyDescent="0.2">
      <c r="A207" s="87" t="s">
        <v>19</v>
      </c>
      <c r="B207" s="76">
        <v>801382.48269190034</v>
      </c>
      <c r="C207" s="76">
        <v>362.52562530600858</v>
      </c>
      <c r="D207" s="77">
        <v>2807.3695376729847</v>
      </c>
      <c r="E207" s="76">
        <v>801381.50866795331</v>
      </c>
      <c r="F207" s="76">
        <v>360.02800989912532</v>
      </c>
      <c r="G207" s="77">
        <v>3451.7334802191544</v>
      </c>
      <c r="H207" s="53">
        <f t="shared" si="37"/>
        <v>-0.97402394702658057</v>
      </c>
      <c r="I207" s="63">
        <v>1246462.4642588259</v>
      </c>
      <c r="J207" s="63">
        <v>375.16094517361756</v>
      </c>
      <c r="K207" s="64">
        <v>4470.6512170935321</v>
      </c>
      <c r="L207" s="63">
        <v>1246462.4642588259</v>
      </c>
      <c r="M207" s="63">
        <v>339.88499904345883</v>
      </c>
      <c r="N207" s="64">
        <v>4804.2921059876771</v>
      </c>
      <c r="P207" s="53">
        <f t="shared" si="36"/>
        <v>-445079.98156692553</v>
      </c>
      <c r="Q207" s="53">
        <f t="shared" si="36"/>
        <v>-12.635319867608985</v>
      </c>
      <c r="R207" s="53">
        <f t="shared" si="36"/>
        <v>-1663.2816794205473</v>
      </c>
      <c r="S207" s="53">
        <f t="shared" si="36"/>
        <v>-445080.95559087256</v>
      </c>
      <c r="T207" s="53">
        <f t="shared" si="36"/>
        <v>20.143010855666489</v>
      </c>
      <c r="U207" s="53">
        <f t="shared" si="36"/>
        <v>-1352.5586257685227</v>
      </c>
      <c r="V207" s="53">
        <f>B207*6*объемы!C207+объемы!B207*'приложение к приказу (2)'!C207</f>
        <v>397531.94864310767</v>
      </c>
      <c r="W207" s="52">
        <f>D207*объемы!B207</f>
        <v>397531.94864310761</v>
      </c>
      <c r="X207" s="53">
        <f t="shared" si="44"/>
        <v>0</v>
      </c>
      <c r="Y207" s="53">
        <f>E207*6*объемы!E207+'приложение к приказу (2)'!F207*объемы!D207</f>
        <v>386511.30818102031</v>
      </c>
      <c r="Z207" s="52">
        <f>G207*объемы!D207</f>
        <v>386511.30818102026</v>
      </c>
      <c r="AA207" s="53">
        <f t="shared" si="45"/>
        <v>0</v>
      </c>
    </row>
    <row r="208" spans="1:27" ht="12.75" x14ac:dyDescent="0.2">
      <c r="A208" s="87" t="s">
        <v>36</v>
      </c>
      <c r="B208" s="76">
        <v>453433.25480706809</v>
      </c>
      <c r="C208" s="76">
        <v>224.20241852435805</v>
      </c>
      <c r="D208" s="77">
        <v>1895.0326318386633</v>
      </c>
      <c r="E208" s="76">
        <v>452454.36074022524</v>
      </c>
      <c r="F208" s="76">
        <v>205.17578367552403</v>
      </c>
      <c r="G208" s="77">
        <v>1655.6174286249684</v>
      </c>
      <c r="H208" s="53"/>
      <c r="I208" s="63"/>
      <c r="J208" s="63"/>
      <c r="K208" s="64"/>
      <c r="L208" s="63"/>
      <c r="M208" s="63"/>
      <c r="N208" s="64"/>
      <c r="P208" s="53"/>
      <c r="Q208" s="53"/>
      <c r="R208" s="53"/>
      <c r="S208" s="53"/>
      <c r="T208" s="53"/>
      <c r="U208" s="53"/>
      <c r="V208" s="53">
        <f>B208*6*объемы!C208+объемы!B208*'приложение к приказу (2)'!C208</f>
        <v>348680.31916041853</v>
      </c>
      <c r="W208" s="52">
        <f>D208*объемы!B208</f>
        <v>348680.31916041853</v>
      </c>
      <c r="X208" s="53">
        <f t="shared" si="28"/>
        <v>0</v>
      </c>
      <c r="Y208" s="53">
        <f>E208*6*объемы!E208+'приложение к приказу (2)'!F208*объемы!D208</f>
        <v>350158.11930189503</v>
      </c>
      <c r="Z208" s="52">
        <f>G208*объемы!D208</f>
        <v>350158.11930189497</v>
      </c>
      <c r="AA208" s="53">
        <f t="shared" si="29"/>
        <v>0</v>
      </c>
    </row>
    <row r="209" spans="1:27" ht="12.75" x14ac:dyDescent="0.2">
      <c r="A209" s="87" t="s">
        <v>21</v>
      </c>
      <c r="B209" s="76">
        <v>601621.66301944747</v>
      </c>
      <c r="C209" s="76">
        <v>394.36273693844782</v>
      </c>
      <c r="D209" s="77">
        <v>4135.0155640023695</v>
      </c>
      <c r="E209" s="76">
        <v>601491.74069716141</v>
      </c>
      <c r="F209" s="76">
        <v>401.97583011890509</v>
      </c>
      <c r="G209" s="77">
        <v>2053.6693972506982</v>
      </c>
      <c r="H209" s="53"/>
      <c r="I209" s="63"/>
      <c r="J209" s="63"/>
      <c r="K209" s="64"/>
      <c r="L209" s="63"/>
      <c r="M209" s="63"/>
      <c r="N209" s="64"/>
      <c r="P209" s="53"/>
      <c r="Q209" s="53"/>
      <c r="R209" s="53"/>
      <c r="S209" s="53"/>
      <c r="T209" s="53"/>
      <c r="U209" s="53"/>
      <c r="V209" s="53">
        <f>B209*6*объемы!C209+объемы!B209*'приложение к приказу (2)'!C209</f>
        <v>11970.87005778686</v>
      </c>
      <c r="W209" s="52">
        <f>D209*объемы!B209</f>
        <v>11970.87005778686</v>
      </c>
      <c r="X209" s="53">
        <f t="shared" si="28"/>
        <v>0</v>
      </c>
      <c r="Y209" s="53">
        <f>E209*6*объемы!E209+'приложение к приказу (2)'!F209*объемы!D209</f>
        <v>13461.802898978329</v>
      </c>
      <c r="Z209" s="52">
        <f>G209*объемы!D209</f>
        <v>13461.802898978331</v>
      </c>
      <c r="AA209" s="53">
        <f t="shared" si="29"/>
        <v>0</v>
      </c>
    </row>
    <row r="210" spans="1:27" ht="12.75" x14ac:dyDescent="0.2">
      <c r="A210" s="87" t="s">
        <v>68</v>
      </c>
      <c r="B210" s="76">
        <v>377824.05909749464</v>
      </c>
      <c r="C210" s="76">
        <v>266.31306231923497</v>
      </c>
      <c r="D210" s="77">
        <v>2348.2279011747187</v>
      </c>
      <c r="E210" s="76">
        <v>377824.04989372537</v>
      </c>
      <c r="F210" s="76">
        <v>261.49595816565477</v>
      </c>
      <c r="G210" s="77">
        <v>1250.3484333509773</v>
      </c>
      <c r="H210" s="53"/>
      <c r="I210" s="63"/>
      <c r="J210" s="63"/>
      <c r="K210" s="64"/>
      <c r="L210" s="63"/>
      <c r="M210" s="63"/>
      <c r="N210" s="64"/>
      <c r="P210" s="53"/>
      <c r="Q210" s="53"/>
      <c r="R210" s="53"/>
      <c r="S210" s="53"/>
      <c r="T210" s="53"/>
      <c r="U210" s="53"/>
      <c r="V210" s="53">
        <f>B210*6*объемы!C210+объемы!B210*'приложение к приказу (2)'!C210</f>
        <v>18316.177629162808</v>
      </c>
      <c r="W210" s="52">
        <f>D210*объемы!B210</f>
        <v>18316.177629162808</v>
      </c>
      <c r="X210" s="53">
        <f t="shared" si="28"/>
        <v>0</v>
      </c>
      <c r="Y210" s="53">
        <f>E210*6*объемы!E210+'приложение к приказу (2)'!F210*объемы!D210</f>
        <v>20533.221972489751</v>
      </c>
      <c r="Z210" s="52">
        <f>G210*объемы!D210</f>
        <v>20533.221972489751</v>
      </c>
      <c r="AA210" s="53">
        <f t="shared" si="29"/>
        <v>0</v>
      </c>
    </row>
    <row r="211" spans="1:27" ht="13.5" customHeight="1" x14ac:dyDescent="0.2">
      <c r="A211" s="87" t="s">
        <v>84</v>
      </c>
      <c r="B211" s="76">
        <v>1475872.9096780752</v>
      </c>
      <c r="C211" s="76">
        <v>46.898185647300672</v>
      </c>
      <c r="D211" s="77">
        <v>3894.7348204503896</v>
      </c>
      <c r="E211" s="76">
        <v>1475872.5709000679</v>
      </c>
      <c r="F211" s="76">
        <v>48.099022122860248</v>
      </c>
      <c r="G211" s="77">
        <v>2703.4190796513726</v>
      </c>
      <c r="H211" s="53"/>
      <c r="I211" s="63"/>
      <c r="J211" s="63"/>
      <c r="K211" s="64"/>
      <c r="L211" s="63"/>
      <c r="M211" s="63"/>
      <c r="N211" s="64"/>
      <c r="P211" s="53"/>
      <c r="Q211" s="53"/>
      <c r="R211" s="53"/>
      <c r="S211" s="53"/>
      <c r="T211" s="53"/>
      <c r="U211" s="53"/>
      <c r="V211" s="53">
        <f>B211*6*объемы!C211+объемы!B211*'приложение к приказу (2)'!C211</f>
        <v>277858.1715605717</v>
      </c>
      <c r="W211" s="52">
        <f>D211*объемы!B211</f>
        <v>277858.1715605717</v>
      </c>
      <c r="X211" s="53">
        <f t="shared" si="28"/>
        <v>0</v>
      </c>
      <c r="Y211" s="53">
        <f>E211*6*объемы!E211+'приложение к приказу (2)'!F211*объемы!D211</f>
        <v>279484.87129251822</v>
      </c>
      <c r="Z211" s="52">
        <f>G211*объемы!D211</f>
        <v>279484.87129251822</v>
      </c>
      <c r="AA211" s="53">
        <f t="shared" si="29"/>
        <v>0</v>
      </c>
    </row>
    <row r="212" spans="1:27" ht="12.75" x14ac:dyDescent="0.2">
      <c r="A212" s="87" t="s">
        <v>65</v>
      </c>
      <c r="B212" s="76">
        <v>155736.82105645686</v>
      </c>
      <c r="C212" s="76">
        <v>185.97536679552906</v>
      </c>
      <c r="D212" s="77">
        <v>695.80517409407048</v>
      </c>
      <c r="E212" s="76">
        <v>155736.82105645686</v>
      </c>
      <c r="F212" s="76">
        <v>185.89195667273896</v>
      </c>
      <c r="G212" s="77">
        <v>483.82614511106652</v>
      </c>
      <c r="H212" s="53"/>
      <c r="I212" s="63"/>
      <c r="J212" s="63"/>
      <c r="K212" s="64"/>
      <c r="L212" s="63"/>
      <c r="M212" s="63"/>
      <c r="N212" s="64"/>
      <c r="P212" s="53"/>
      <c r="Q212" s="53"/>
      <c r="R212" s="53"/>
      <c r="S212" s="53"/>
      <c r="T212" s="53"/>
      <c r="U212" s="53"/>
      <c r="V212" s="53">
        <f>B212*6*объемы!C212+объемы!B212*'приложение к приказу (2)'!C212</f>
        <v>26780.845345706683</v>
      </c>
      <c r="W212" s="52">
        <f>D212*объемы!B212</f>
        <v>26780.845345706683</v>
      </c>
      <c r="X212" s="53">
        <f t="shared" ref="X212" si="48">V212-W212</f>
        <v>0</v>
      </c>
      <c r="Y212" s="53">
        <f>E212*6*объемы!E212+'приложение к приказу (2)'!F212*объемы!D212</f>
        <v>31866.241395450168</v>
      </c>
      <c r="Z212" s="52">
        <f>G212*объемы!D212</f>
        <v>31866.241395450168</v>
      </c>
      <c r="AA212" s="53">
        <f t="shared" ref="AA212" si="49">Y212-Z212</f>
        <v>0</v>
      </c>
    </row>
    <row r="213" spans="1:27" ht="12.75" x14ac:dyDescent="0.2">
      <c r="A213" s="87" t="s">
        <v>62</v>
      </c>
      <c r="B213" s="76">
        <v>242225.78115021347</v>
      </c>
      <c r="C213" s="76">
        <v>157.74170236797573</v>
      </c>
      <c r="D213" s="77">
        <v>789.15973955209301</v>
      </c>
      <c r="E213" s="76">
        <v>242225.78115021347</v>
      </c>
      <c r="F213" s="76">
        <v>146.25899776001532</v>
      </c>
      <c r="G213" s="77">
        <v>1049.4829145601216</v>
      </c>
      <c r="H213" s="53"/>
      <c r="I213" s="63"/>
      <c r="J213" s="63"/>
      <c r="K213" s="64"/>
      <c r="L213" s="63"/>
      <c r="M213" s="63"/>
      <c r="N213" s="64"/>
      <c r="P213" s="53"/>
      <c r="Q213" s="53"/>
      <c r="R213" s="53"/>
      <c r="S213" s="53"/>
      <c r="T213" s="53"/>
      <c r="U213" s="53"/>
      <c r="V213" s="53">
        <f>B213*6*объемы!C213+объемы!B213*'приложение к приказу (2)'!C213</f>
        <v>121701.05839476558</v>
      </c>
      <c r="W213" s="52">
        <f>D213*объемы!B213</f>
        <v>121701.05839476558</v>
      </c>
      <c r="X213" s="53">
        <f t="shared" ref="X213" si="50">V213-W213</f>
        <v>0</v>
      </c>
      <c r="Y213" s="53">
        <f>E213*6*объемы!E213+'приложение к приказу (2)'!F213*объемы!D213</f>
        <v>113142.65405289756</v>
      </c>
      <c r="Z213" s="52">
        <f>G213*объемы!D213</f>
        <v>113142.65405289756</v>
      </c>
      <c r="AA213" s="53">
        <f t="shared" ref="AA213" si="51">Y213-Z213</f>
        <v>0</v>
      </c>
    </row>
    <row r="214" spans="1:27" ht="15.75" x14ac:dyDescent="0.25">
      <c r="A214" s="119" t="s">
        <v>25</v>
      </c>
      <c r="B214" s="76"/>
      <c r="C214" s="76"/>
      <c r="D214" s="102"/>
      <c r="E214" s="76"/>
      <c r="F214" s="76"/>
      <c r="G214" s="102"/>
      <c r="H214" s="53">
        <f t="shared" si="37"/>
        <v>0</v>
      </c>
      <c r="I214" s="63"/>
      <c r="J214" s="63"/>
      <c r="K214" s="58"/>
      <c r="L214" s="63"/>
      <c r="M214" s="63"/>
      <c r="N214" s="58"/>
      <c r="P214" s="53">
        <f t="shared" si="36"/>
        <v>0</v>
      </c>
      <c r="Q214" s="53">
        <f t="shared" si="36"/>
        <v>0</v>
      </c>
      <c r="R214" s="53">
        <f t="shared" si="36"/>
        <v>0</v>
      </c>
      <c r="S214" s="53">
        <f t="shared" si="36"/>
        <v>0</v>
      </c>
      <c r="T214" s="53">
        <f t="shared" si="36"/>
        <v>0</v>
      </c>
      <c r="U214" s="53">
        <f t="shared" si="36"/>
        <v>0</v>
      </c>
      <c r="V214" s="53">
        <f>B214*6*объемы!C214+объемы!B214*'приложение к приказу (2)'!C214</f>
        <v>0</v>
      </c>
      <c r="W214" s="52">
        <f>D214*объемы!B214</f>
        <v>0</v>
      </c>
      <c r="X214" s="53">
        <f t="shared" si="28"/>
        <v>0</v>
      </c>
      <c r="Y214" s="53">
        <f>E214*6*объемы!E214+'приложение к приказу (2)'!F214*объемы!D214</f>
        <v>0</v>
      </c>
      <c r="Z214" s="52">
        <f>G214*объемы!D214</f>
        <v>0</v>
      </c>
      <c r="AA214" s="53">
        <f t="shared" si="29"/>
        <v>0</v>
      </c>
    </row>
    <row r="215" spans="1:27" ht="12.75" x14ac:dyDescent="0.2">
      <c r="A215" s="87" t="s">
        <v>30</v>
      </c>
      <c r="B215" s="76">
        <v>16135.483139350248</v>
      </c>
      <c r="C215" s="76">
        <v>41.674522092376272</v>
      </c>
      <c r="D215" s="77">
        <v>85.583133506890448</v>
      </c>
      <c r="E215" s="76">
        <v>40893.937245630441</v>
      </c>
      <c r="F215" s="76">
        <v>313.53912222488435</v>
      </c>
      <c r="G215" s="77">
        <v>430.13436649813593</v>
      </c>
      <c r="H215" s="53">
        <f>E215-B215</f>
        <v>24758.454106280195</v>
      </c>
      <c r="I215" s="63">
        <v>276334.1449759368</v>
      </c>
      <c r="J215" s="63">
        <v>208.90355980558979</v>
      </c>
      <c r="K215" s="64">
        <v>793.82997649138917</v>
      </c>
      <c r="L215" s="63">
        <v>128008.0062078208</v>
      </c>
      <c r="M215" s="63">
        <v>150.5764817773242</v>
      </c>
      <c r="N215" s="64">
        <v>473.58563229809249</v>
      </c>
      <c r="P215" s="53">
        <f t="shared" si="36"/>
        <v>-260198.66183658654</v>
      </c>
      <c r="Q215" s="53">
        <f t="shared" si="36"/>
        <v>-167.22903771321353</v>
      </c>
      <c r="R215" s="53">
        <f t="shared" si="36"/>
        <v>-708.2468429844987</v>
      </c>
      <c r="S215" s="53">
        <f t="shared" si="36"/>
        <v>-87114.068962190358</v>
      </c>
      <c r="T215" s="53">
        <f t="shared" si="36"/>
        <v>162.96264044756015</v>
      </c>
      <c r="U215" s="53">
        <f t="shared" si="36"/>
        <v>-43.451265799956559</v>
      </c>
      <c r="V215" s="53">
        <f>B215*6*объемы!C215+объемы!B215*'приложение к приказу (2)'!C215</f>
        <v>781217.64853299269</v>
      </c>
      <c r="W215" s="52">
        <f>D215*объемы!B215</f>
        <v>781217.64853299281</v>
      </c>
      <c r="X215" s="53">
        <f t="shared" ref="X215:X280" si="52">V215-W215</f>
        <v>0</v>
      </c>
      <c r="Y215" s="53">
        <f>E215*6*объемы!E215+'приложение к приказу (2)'!F215*объемы!D215</f>
        <v>3747432.54277662</v>
      </c>
      <c r="Z215" s="52">
        <f>G215*объемы!D215</f>
        <v>3747432.54277662</v>
      </c>
      <c r="AA215" s="53">
        <f t="shared" ref="AA215:AA280" si="53">Y215-Z215</f>
        <v>0</v>
      </c>
    </row>
    <row r="216" spans="1:27" ht="12.75" x14ac:dyDescent="0.2">
      <c r="A216" s="87" t="s">
        <v>80</v>
      </c>
      <c r="B216" s="76">
        <v>179789.23054708709</v>
      </c>
      <c r="C216" s="76">
        <v>28.888905277991224</v>
      </c>
      <c r="D216" s="77">
        <v>5736.131226911697</v>
      </c>
      <c r="E216" s="76">
        <v>179789.23054708709</v>
      </c>
      <c r="F216" s="76">
        <v>30.761494351254747</v>
      </c>
      <c r="G216" s="77">
        <v>5259.2613850502021</v>
      </c>
      <c r="H216" s="53"/>
      <c r="I216" s="63"/>
      <c r="J216" s="63"/>
      <c r="K216" s="64"/>
      <c r="L216" s="63"/>
      <c r="M216" s="63"/>
      <c r="N216" s="64"/>
      <c r="P216" s="53"/>
      <c r="Q216" s="53"/>
      <c r="R216" s="53"/>
      <c r="S216" s="53"/>
      <c r="T216" s="53"/>
      <c r="U216" s="53"/>
      <c r="V216" s="53">
        <f>B216*6*объемы!C216+объемы!B216*'приложение к приказу (2)'!C216</f>
        <v>650517.43405037478</v>
      </c>
      <c r="W216" s="52">
        <f>D216*объемы!B216</f>
        <v>650517.43405037466</v>
      </c>
      <c r="X216" s="53">
        <f>V216-W216</f>
        <v>0</v>
      </c>
      <c r="Y216" s="53">
        <f>E216*6*объемы!E216+'приложение к приказу (2)'!F216*объемы!D216</f>
        <v>651049.22611674981</v>
      </c>
      <c r="Z216" s="52">
        <f>G216*объемы!D216</f>
        <v>651049.22611674981</v>
      </c>
      <c r="AA216" s="53">
        <f t="shared" ref="AA216" si="54">Y216-Z216</f>
        <v>0</v>
      </c>
    </row>
    <row r="217" spans="1:27" ht="15.75" x14ac:dyDescent="0.25">
      <c r="A217" s="119" t="s">
        <v>12</v>
      </c>
      <c r="B217" s="104"/>
      <c r="C217" s="104"/>
      <c r="D217" s="102"/>
      <c r="E217" s="104"/>
      <c r="F217" s="104"/>
      <c r="G217" s="102"/>
      <c r="H217" s="53">
        <f t="shared" si="37"/>
        <v>0</v>
      </c>
      <c r="I217" s="69"/>
      <c r="J217" s="69"/>
      <c r="K217" s="58"/>
      <c r="L217" s="69"/>
      <c r="M217" s="69"/>
      <c r="N217" s="58"/>
      <c r="P217" s="53">
        <f t="shared" si="36"/>
        <v>0</v>
      </c>
      <c r="Q217" s="53">
        <f t="shared" si="36"/>
        <v>0</v>
      </c>
      <c r="R217" s="53">
        <f t="shared" si="36"/>
        <v>0</v>
      </c>
      <c r="S217" s="53">
        <f t="shared" si="36"/>
        <v>0</v>
      </c>
      <c r="T217" s="53">
        <f t="shared" si="36"/>
        <v>0</v>
      </c>
      <c r="U217" s="53">
        <f t="shared" si="36"/>
        <v>0</v>
      </c>
      <c r="V217" s="53"/>
      <c r="X217" s="53"/>
      <c r="Y217" s="53"/>
      <c r="AA217" s="53">
        <f t="shared" si="53"/>
        <v>0</v>
      </c>
    </row>
    <row r="218" spans="1:27" ht="12" customHeight="1" x14ac:dyDescent="0.2">
      <c r="A218" s="87" t="s">
        <v>21</v>
      </c>
      <c r="B218" s="76">
        <v>601621.66301944747</v>
      </c>
      <c r="C218" s="76">
        <v>394.36273693844782</v>
      </c>
      <c r="D218" s="77">
        <v>2837.000426826582</v>
      </c>
      <c r="E218" s="76">
        <v>601491.74069716141</v>
      </c>
      <c r="F218" s="76">
        <v>401.97583011890509</v>
      </c>
      <c r="G218" s="77">
        <v>2166.4849212952458</v>
      </c>
      <c r="H218" s="53">
        <f t="shared" si="37"/>
        <v>-129.92232228606008</v>
      </c>
      <c r="I218" s="63">
        <v>931550.74387248245</v>
      </c>
      <c r="J218" s="63">
        <v>422.93281537924855</v>
      </c>
      <c r="K218" s="64">
        <v>4005.8202918118736</v>
      </c>
      <c r="L218" s="63">
        <v>931550.74387248245</v>
      </c>
      <c r="M218" s="63">
        <v>406.41038197188044</v>
      </c>
      <c r="N218" s="64">
        <v>3363.7143307734123</v>
      </c>
      <c r="P218" s="53">
        <f t="shared" si="36"/>
        <v>-329929.08085303498</v>
      </c>
      <c r="Q218" s="53">
        <f t="shared" si="36"/>
        <v>-28.570078440800728</v>
      </c>
      <c r="R218" s="53">
        <f t="shared" si="36"/>
        <v>-1168.8198649852916</v>
      </c>
      <c r="S218" s="53">
        <f t="shared" si="36"/>
        <v>-330059.00317532104</v>
      </c>
      <c r="T218" s="53">
        <f t="shared" si="36"/>
        <v>-4.4345518529753463</v>
      </c>
      <c r="U218" s="53">
        <f t="shared" si="36"/>
        <v>-1197.2294094781664</v>
      </c>
      <c r="V218" s="53">
        <f>B218*6*объемы!C218+объемы!B218*'приложение к приказу (2)'!C218</f>
        <v>251551.15384585937</v>
      </c>
      <c r="W218" s="52">
        <f>D218*объемы!B218</f>
        <v>251551.1538458594</v>
      </c>
      <c r="X218" s="53">
        <f t="shared" si="52"/>
        <v>0</v>
      </c>
      <c r="Y218" s="53">
        <f>E218*6*объемы!E218+'приложение к приказу (2)'!F218*объемы!D218</f>
        <v>265866.69657150994</v>
      </c>
      <c r="Z218" s="52">
        <f>G218*объемы!D218</f>
        <v>265866.69657150994</v>
      </c>
      <c r="AA218" s="53">
        <f t="shared" si="53"/>
        <v>0</v>
      </c>
    </row>
    <row r="219" spans="1:27" ht="12.75" x14ac:dyDescent="0.2">
      <c r="A219" s="87" t="s">
        <v>19</v>
      </c>
      <c r="B219" s="76">
        <v>801382.48269190034</v>
      </c>
      <c r="C219" s="76">
        <v>362.52562530600858</v>
      </c>
      <c r="D219" s="77">
        <v>3116.7328060548925</v>
      </c>
      <c r="E219" s="76">
        <v>801381.50866795331</v>
      </c>
      <c r="F219" s="76">
        <v>360.02800989912532</v>
      </c>
      <c r="G219" s="77">
        <v>2922.8086580217778</v>
      </c>
      <c r="H219" s="53">
        <f t="shared" si="37"/>
        <v>-0.97402394702658057</v>
      </c>
      <c r="I219" s="63">
        <v>1246462.4642588259</v>
      </c>
      <c r="J219" s="63">
        <v>375.16094517361756</v>
      </c>
      <c r="K219" s="64">
        <v>4828.67288391702</v>
      </c>
      <c r="L219" s="63">
        <v>1246462.4642588259</v>
      </c>
      <c r="M219" s="63">
        <v>339.88499904345883</v>
      </c>
      <c r="N219" s="64">
        <v>4506.1297486185031</v>
      </c>
      <c r="P219" s="53">
        <f t="shared" si="36"/>
        <v>-445079.98156692553</v>
      </c>
      <c r="Q219" s="53">
        <f t="shared" si="36"/>
        <v>-12.635319867608985</v>
      </c>
      <c r="R219" s="53">
        <f t="shared" si="36"/>
        <v>-1711.9400778621275</v>
      </c>
      <c r="S219" s="53">
        <f t="shared" si="36"/>
        <v>-445080.95559087256</v>
      </c>
      <c r="T219" s="53">
        <f t="shared" si="36"/>
        <v>20.143010855666489</v>
      </c>
      <c r="U219" s="53">
        <f t="shared" si="36"/>
        <v>-1583.3210905967253</v>
      </c>
      <c r="V219" s="53">
        <f>B219*6*объемы!C219+объемы!B219*'приложение к приказу (2)'!C219</f>
        <v>27205.96066405316</v>
      </c>
      <c r="W219" s="52">
        <f>D219*объемы!B219</f>
        <v>27205.96066405316</v>
      </c>
      <c r="X219" s="53">
        <f t="shared" si="52"/>
        <v>0</v>
      </c>
      <c r="Y219" s="53">
        <f>E219*6*объемы!E219+'приложение к приказу (2)'!F219*объемы!D219</f>
        <v>27418.868020902293</v>
      </c>
      <c r="Z219" s="52">
        <f>G219*объемы!D219</f>
        <v>27418.868020902293</v>
      </c>
      <c r="AA219" s="53">
        <f t="shared" si="53"/>
        <v>0</v>
      </c>
    </row>
    <row r="220" spans="1:27" ht="31.5" x14ac:dyDescent="0.25">
      <c r="A220" s="119" t="s">
        <v>15</v>
      </c>
      <c r="B220" s="105"/>
      <c r="C220" s="105"/>
      <c r="D220" s="102"/>
      <c r="E220" s="105"/>
      <c r="F220" s="105"/>
      <c r="G220" s="102"/>
      <c r="H220" s="53">
        <f t="shared" ref="H220:H228" si="55">E220-B220</f>
        <v>0</v>
      </c>
      <c r="I220" s="61"/>
      <c r="J220" s="61"/>
      <c r="K220" s="58"/>
      <c r="L220" s="61"/>
      <c r="M220" s="61"/>
      <c r="N220" s="58"/>
      <c r="P220" s="53">
        <f t="shared" ref="P220:U221" si="56">B220-I220</f>
        <v>0</v>
      </c>
      <c r="Q220" s="53">
        <f t="shared" si="56"/>
        <v>0</v>
      </c>
      <c r="R220" s="53">
        <f t="shared" si="56"/>
        <v>0</v>
      </c>
      <c r="S220" s="53">
        <f t="shared" si="56"/>
        <v>0</v>
      </c>
      <c r="T220" s="53">
        <f t="shared" si="56"/>
        <v>0</v>
      </c>
      <c r="U220" s="53">
        <f t="shared" si="56"/>
        <v>0</v>
      </c>
      <c r="V220" s="53"/>
      <c r="X220" s="53"/>
      <c r="Y220" s="53"/>
      <c r="AA220" s="53"/>
    </row>
    <row r="221" spans="1:27" ht="16.5" customHeight="1" x14ac:dyDescent="0.2">
      <c r="A221" s="87" t="s">
        <v>20</v>
      </c>
      <c r="B221" s="76">
        <v>1076682.5494432265</v>
      </c>
      <c r="C221" s="76">
        <v>234.96663235192693</v>
      </c>
      <c r="D221" s="77">
        <v>4254.8208793930644</v>
      </c>
      <c r="E221" s="76">
        <v>1076682.5494432265</v>
      </c>
      <c r="F221" s="76">
        <v>187.3360264060988</v>
      </c>
      <c r="G221" s="77">
        <v>3598.5236633999698</v>
      </c>
      <c r="H221" s="53">
        <f t="shared" si="55"/>
        <v>0</v>
      </c>
      <c r="I221" s="63">
        <v>1079313.0158717558</v>
      </c>
      <c r="J221" s="63">
        <v>435.22199045879501</v>
      </c>
      <c r="K221" s="64">
        <v>25612.0676631528</v>
      </c>
      <c r="L221" s="63">
        <v>1079313.0158717558</v>
      </c>
      <c r="M221" s="63">
        <v>475.03652729278957</v>
      </c>
      <c r="N221" s="64">
        <v>22412.989655819612</v>
      </c>
      <c r="P221" s="53">
        <f t="shared" si="56"/>
        <v>-2630.4664285292383</v>
      </c>
      <c r="Q221" s="53">
        <f t="shared" si="56"/>
        <v>-200.25535810686807</v>
      </c>
      <c r="R221" s="53">
        <f t="shared" si="56"/>
        <v>-21357.246783759736</v>
      </c>
      <c r="S221" s="53">
        <f t="shared" si="56"/>
        <v>-2630.4664285292383</v>
      </c>
      <c r="T221" s="53">
        <f t="shared" si="56"/>
        <v>-287.70050088669075</v>
      </c>
      <c r="U221" s="53">
        <f t="shared" si="56"/>
        <v>-18814.465992419642</v>
      </c>
      <c r="V221" s="53">
        <f>B221*6*объемы!C221+объемы!B221*'приложение к приказу (2)'!C221</f>
        <v>275559.21943301242</v>
      </c>
      <c r="W221" s="52">
        <f>D221*объемы!B221</f>
        <v>275559.21943301242</v>
      </c>
      <c r="X221" s="53">
        <f t="shared" si="52"/>
        <v>0</v>
      </c>
      <c r="Y221" s="53">
        <f>E221*6*объемы!E221+'приложение к приказу (2)'!F221*объемы!D221</f>
        <v>274639.32599068567</v>
      </c>
      <c r="Z221" s="52">
        <f>G221*объемы!D221</f>
        <v>274639.32599068567</v>
      </c>
      <c r="AA221" s="53">
        <f t="shared" si="53"/>
        <v>0</v>
      </c>
    </row>
    <row r="222" spans="1:27" ht="31.5" x14ac:dyDescent="0.25">
      <c r="A222" s="119" t="s">
        <v>24</v>
      </c>
      <c r="B222" s="105"/>
      <c r="C222" s="105"/>
      <c r="D222" s="105"/>
      <c r="E222" s="105"/>
      <c r="F222" s="105"/>
      <c r="G222" s="105"/>
      <c r="H222" s="53">
        <f t="shared" si="55"/>
        <v>0</v>
      </c>
      <c r="V222" s="53">
        <f>B222*6*объемы!C222+объемы!B222*'приложение к приказу (2)'!C222</f>
        <v>0</v>
      </c>
      <c r="W222" s="52">
        <f>D222*объемы!B222</f>
        <v>0</v>
      </c>
      <c r="X222" s="53">
        <f t="shared" si="52"/>
        <v>0</v>
      </c>
      <c r="Y222" s="53">
        <f>E222*6*объемы!E222+'приложение к приказу (2)'!F222*объемы!D222</f>
        <v>0</v>
      </c>
      <c r="Z222" s="52">
        <f>G222*объемы!D222</f>
        <v>0</v>
      </c>
      <c r="AA222" s="53">
        <f t="shared" si="53"/>
        <v>0</v>
      </c>
    </row>
    <row r="223" spans="1:27" ht="14.25" customHeight="1" x14ac:dyDescent="0.2">
      <c r="A223" s="86" t="s">
        <v>34</v>
      </c>
      <c r="B223" s="76">
        <v>403847.40221088013</v>
      </c>
      <c r="C223" s="76">
        <v>165.97891527551329</v>
      </c>
      <c r="D223" s="77">
        <v>1367.1774677066633</v>
      </c>
      <c r="E223" s="76">
        <v>403847.40221088013</v>
      </c>
      <c r="F223" s="76">
        <v>161.16768468735606</v>
      </c>
      <c r="G223" s="77">
        <v>1300.5490702352936</v>
      </c>
      <c r="H223" s="53">
        <f t="shared" si="55"/>
        <v>0</v>
      </c>
      <c r="V223" s="53">
        <f>B223*6*объемы!C223+объемы!B223*'приложение к приказу (2)'!C223</f>
        <v>49642.21385242894</v>
      </c>
      <c r="W223" s="52">
        <f>D223*объемы!B223</f>
        <v>49642.213852428948</v>
      </c>
      <c r="X223" s="53">
        <f t="shared" si="52"/>
        <v>0</v>
      </c>
      <c r="Y223" s="53">
        <f>E223*6*объемы!E223+'приложение к приказу (2)'!F223*объемы!D223</f>
        <v>49785.018408607044</v>
      </c>
      <c r="Z223" s="52">
        <f>G223*объемы!D223</f>
        <v>49785.018408607037</v>
      </c>
      <c r="AA223" s="53">
        <f t="shared" si="53"/>
        <v>0</v>
      </c>
    </row>
    <row r="224" spans="1:27" ht="14.25" customHeight="1" x14ac:dyDescent="0.2">
      <c r="A224" s="86" t="s">
        <v>50</v>
      </c>
      <c r="B224" s="76">
        <v>413862.65852922515</v>
      </c>
      <c r="C224" s="76">
        <v>145.485414835954</v>
      </c>
      <c r="D224" s="77">
        <v>1251.4920344468285</v>
      </c>
      <c r="E224" s="76">
        <v>413862.65852922515</v>
      </c>
      <c r="F224" s="76">
        <v>143.39507550703877</v>
      </c>
      <c r="G224" s="77">
        <v>1256.7308501446419</v>
      </c>
      <c r="H224" s="53"/>
      <c r="V224" s="53">
        <f>B224*6*объемы!C224+объемы!B224*'приложение к приказу (2)'!C224</f>
        <v>536674.82614776446</v>
      </c>
      <c r="W224" s="52">
        <f>D224*объемы!B224</f>
        <v>536674.82614776457</v>
      </c>
      <c r="X224" s="53">
        <f t="shared" si="52"/>
        <v>0</v>
      </c>
      <c r="Y224" s="53">
        <f>E224*6*объемы!E224+'приложение к приказу (2)'!F224*объемы!D224</f>
        <v>535373.62581586803</v>
      </c>
      <c r="Z224" s="52">
        <f>G224*объемы!D224</f>
        <v>535373.62581586814</v>
      </c>
      <c r="AA224" s="53">
        <f t="shared" si="53"/>
        <v>0</v>
      </c>
    </row>
    <row r="225" spans="1:27" ht="16.5" customHeight="1" x14ac:dyDescent="0.25">
      <c r="A225" s="119" t="s">
        <v>19</v>
      </c>
      <c r="B225" s="105"/>
      <c r="C225" s="105"/>
      <c r="D225" s="105"/>
      <c r="E225" s="105"/>
      <c r="F225" s="105"/>
      <c r="G225" s="105"/>
      <c r="H225" s="53">
        <f t="shared" si="55"/>
        <v>0</v>
      </c>
      <c r="V225" s="53">
        <f>B225*6*объемы!C225+объемы!B225*'приложение к приказу (2)'!C225</f>
        <v>0</v>
      </c>
      <c r="W225" s="52">
        <f>D225*объемы!B225</f>
        <v>0</v>
      </c>
      <c r="X225" s="53">
        <f t="shared" si="52"/>
        <v>0</v>
      </c>
      <c r="Y225" s="53">
        <f>E225*6*объемы!E225+'приложение к приказу (2)'!F225*объемы!D225</f>
        <v>0</v>
      </c>
      <c r="Z225" s="52">
        <f>G225*объемы!D225</f>
        <v>0</v>
      </c>
      <c r="AA225" s="53">
        <f t="shared" si="53"/>
        <v>0</v>
      </c>
    </row>
    <row r="226" spans="1:27" ht="11.25" customHeight="1" x14ac:dyDescent="0.2">
      <c r="A226" s="86" t="s">
        <v>36</v>
      </c>
      <c r="B226" s="76">
        <v>453433.25480706809</v>
      </c>
      <c r="C226" s="76">
        <v>224.20241852435805</v>
      </c>
      <c r="D226" s="77">
        <v>2113.5076468871416</v>
      </c>
      <c r="E226" s="76">
        <v>452454.36074022524</v>
      </c>
      <c r="F226" s="76">
        <v>205.17578367552403</v>
      </c>
      <c r="G226" s="77">
        <v>1319.5953914100687</v>
      </c>
      <c r="H226" s="53">
        <f t="shared" si="55"/>
        <v>-978.89406684285495</v>
      </c>
      <c r="V226" s="53">
        <f>B226*6*объемы!C226+объемы!B226*'приложение к приказу (2)'!C226</f>
        <v>12173.804046069938</v>
      </c>
      <c r="W226" s="52">
        <f>D226*объемы!B226</f>
        <v>12173.804046069938</v>
      </c>
      <c r="X226" s="53">
        <f t="shared" si="52"/>
        <v>0</v>
      </c>
      <c r="Y226" s="53">
        <f>E226*6*объемы!E226+'приложение к приказу (2)'!F226*объемы!D226</f>
        <v>12858.137493899712</v>
      </c>
      <c r="Z226" s="52">
        <f>G226*объемы!D226</f>
        <v>12858.137493899714</v>
      </c>
      <c r="AA226" s="53">
        <f t="shared" si="53"/>
        <v>0</v>
      </c>
    </row>
    <row r="227" spans="1:27" ht="16.5" customHeight="1" x14ac:dyDescent="0.2">
      <c r="A227" s="107" t="s">
        <v>34</v>
      </c>
      <c r="B227" s="76">
        <v>403847.40221088013</v>
      </c>
      <c r="C227" s="76">
        <v>165.97891527551329</v>
      </c>
      <c r="D227" s="77">
        <v>1232.4773366070631</v>
      </c>
      <c r="E227" s="76">
        <v>403847.40221088013</v>
      </c>
      <c r="F227" s="76">
        <v>161.16768468735606</v>
      </c>
      <c r="G227" s="77">
        <v>1265.078579113452</v>
      </c>
      <c r="H227" s="53"/>
      <c r="V227" s="53">
        <f>B227*6*объемы!C227+объемы!B227*'приложение к приказу (2)'!C227</f>
        <v>2800.1885087712471</v>
      </c>
      <c r="W227" s="52">
        <f>D227*объемы!B227</f>
        <v>2800.1885087712476</v>
      </c>
      <c r="X227" s="53">
        <f t="shared" si="52"/>
        <v>0</v>
      </c>
      <c r="Y227" s="53">
        <f>E227*6*объемы!E227+'приложение к приказу (2)'!F227*объемы!D227</f>
        <v>2776.8474811540277</v>
      </c>
      <c r="Z227" s="52">
        <f>G227*объемы!D227</f>
        <v>2776.8474811540282</v>
      </c>
      <c r="AA227" s="53">
        <f t="shared" si="53"/>
        <v>0</v>
      </c>
    </row>
    <row r="228" spans="1:27" ht="15.75" x14ac:dyDescent="0.25">
      <c r="A228" s="120" t="s">
        <v>11</v>
      </c>
      <c r="B228" s="105"/>
      <c r="C228" s="105"/>
      <c r="D228" s="105"/>
      <c r="E228" s="105"/>
      <c r="F228" s="105"/>
      <c r="G228" s="105"/>
      <c r="H228" s="53">
        <f t="shared" si="55"/>
        <v>0</v>
      </c>
      <c r="V228" s="53">
        <f>B228*6*объемы!C228+объемы!B228*'приложение к приказу (2)'!C228</f>
        <v>0</v>
      </c>
      <c r="W228" s="52">
        <f>D228*объемы!B228</f>
        <v>0</v>
      </c>
      <c r="X228" s="53">
        <f t="shared" si="52"/>
        <v>0</v>
      </c>
      <c r="Y228" s="53">
        <f>E228*6*объемы!E228+'приложение к приказу (2)'!F228*объемы!D228</f>
        <v>0</v>
      </c>
      <c r="Z228" s="52">
        <f>G228*объемы!D228</f>
        <v>0</v>
      </c>
      <c r="AA228" s="53">
        <f t="shared" si="53"/>
        <v>0</v>
      </c>
    </row>
    <row r="229" spans="1:27" ht="12.75" x14ac:dyDescent="0.2">
      <c r="A229" s="87" t="s">
        <v>14</v>
      </c>
      <c r="B229" s="76">
        <v>296085.39061928785</v>
      </c>
      <c r="C229" s="76">
        <v>157.75594334954812</v>
      </c>
      <c r="D229" s="77">
        <v>953.2092315804706</v>
      </c>
      <c r="E229" s="76">
        <v>296085.39061928785</v>
      </c>
      <c r="F229" s="76">
        <v>149.45551565696579</v>
      </c>
      <c r="G229" s="77">
        <v>569.76600707235866</v>
      </c>
      <c r="H229" s="53"/>
      <c r="V229" s="53">
        <f>B229*6*объемы!C229+объемы!B229*'приложение к приказу (2)'!C229</f>
        <v>63865.018515891541</v>
      </c>
      <c r="W229" s="52">
        <f>D229*объемы!B229</f>
        <v>63865.018515891541</v>
      </c>
      <c r="X229" s="53">
        <f t="shared" si="52"/>
        <v>0</v>
      </c>
      <c r="Y229" s="53">
        <f>E229*6*объемы!E229+'приложение к приказу (2)'!F229*объемы!D229</f>
        <v>72246.329696775079</v>
      </c>
      <c r="Z229" s="52">
        <f>G229*объемы!D229</f>
        <v>72246.329696775079</v>
      </c>
      <c r="AA229" s="53">
        <f t="shared" si="53"/>
        <v>0</v>
      </c>
    </row>
    <row r="230" spans="1:27" ht="25.5" x14ac:dyDescent="0.2">
      <c r="A230" s="87" t="s">
        <v>51</v>
      </c>
      <c r="B230" s="76">
        <v>290934.92212663754</v>
      </c>
      <c r="C230" s="76">
        <v>493.4887478758227</v>
      </c>
      <c r="D230" s="77">
        <v>16362.666318419688</v>
      </c>
      <c r="E230" s="76">
        <v>290934.92212663754</v>
      </c>
      <c r="F230" s="76">
        <v>435.18967233729421</v>
      </c>
      <c r="G230" s="77">
        <v>23940.916902979876</v>
      </c>
      <c r="H230" s="53"/>
      <c r="V230" s="53">
        <f>B230*6*объемы!C230+объемы!B230*'приложение к приказу (2)'!C230</f>
        <v>341979.72605497146</v>
      </c>
      <c r="W230" s="52">
        <f>D230*объемы!B230</f>
        <v>341979.72605497146</v>
      </c>
      <c r="X230" s="53">
        <f t="shared" si="52"/>
        <v>0</v>
      </c>
      <c r="Y230" s="53">
        <f>E230*6*объемы!E230+'приложение к приказу (2)'!F230*объемы!D230</f>
        <v>337806.33750104601</v>
      </c>
      <c r="Z230" s="52">
        <f>G230*объемы!D230</f>
        <v>337806.33750104601</v>
      </c>
      <c r="AA230" s="53">
        <f t="shared" si="53"/>
        <v>0</v>
      </c>
    </row>
    <row r="231" spans="1:27" ht="15" customHeight="1" x14ac:dyDescent="0.25">
      <c r="A231" s="121" t="s">
        <v>55</v>
      </c>
      <c r="B231" s="105"/>
      <c r="C231" s="105"/>
      <c r="D231" s="104"/>
      <c r="E231" s="105"/>
      <c r="F231" s="105"/>
      <c r="G231" s="104"/>
      <c r="H231" s="53">
        <f t="shared" ref="H231:H237" si="57">E231-B231</f>
        <v>0</v>
      </c>
      <c r="V231" s="53">
        <f>B231*6*объемы!C231+объемы!B231*'приложение к приказу (2)'!C231</f>
        <v>0</v>
      </c>
      <c r="W231" s="52">
        <f>D231*объемы!B231</f>
        <v>0</v>
      </c>
      <c r="X231" s="53">
        <f t="shared" si="52"/>
        <v>0</v>
      </c>
      <c r="Y231" s="53">
        <f>E231*6*объемы!E231+'приложение к приказу (2)'!F231*объемы!D231</f>
        <v>0</v>
      </c>
      <c r="Z231" s="52">
        <f>G231*объемы!D231</f>
        <v>0</v>
      </c>
      <c r="AA231" s="53">
        <f t="shared" si="53"/>
        <v>0</v>
      </c>
    </row>
    <row r="232" spans="1:27" ht="15" customHeight="1" x14ac:dyDescent="0.2">
      <c r="A232" s="108" t="s">
        <v>20</v>
      </c>
      <c r="B232" s="109">
        <v>1076682.5494432265</v>
      </c>
      <c r="C232" s="109">
        <v>234.96663235192693</v>
      </c>
      <c r="D232" s="110">
        <v>6319.4613874014958</v>
      </c>
      <c r="E232" s="109">
        <v>1076682.5494432265</v>
      </c>
      <c r="F232" s="109">
        <v>187.3360264060988</v>
      </c>
      <c r="G232" s="110">
        <v>5380.5795206673129</v>
      </c>
      <c r="H232" s="53">
        <f t="shared" si="57"/>
        <v>0</v>
      </c>
      <c r="V232" s="53">
        <f>B232*6*объемы!C232+объемы!B232*'приложение к приказу (2)'!C232</f>
        <v>69779.49263968732</v>
      </c>
      <c r="W232" s="52">
        <f>D232*объемы!B232</f>
        <v>69779.49263968732</v>
      </c>
      <c r="X232" s="53">
        <f t="shared" si="52"/>
        <v>0</v>
      </c>
      <c r="Y232" s="53">
        <f>E232*6*объемы!E232+'приложение к приказу (2)'!F232*объемы!D232</f>
        <v>69608.557258873043</v>
      </c>
      <c r="Z232" s="52">
        <f>G232*объемы!D232</f>
        <v>69608.557258873028</v>
      </c>
      <c r="AA232" s="53">
        <f t="shared" si="53"/>
        <v>0</v>
      </c>
    </row>
    <row r="233" spans="1:27" ht="18" customHeight="1" x14ac:dyDescent="0.25">
      <c r="A233" s="121" t="s">
        <v>53</v>
      </c>
      <c r="B233" s="105"/>
      <c r="C233" s="105"/>
      <c r="D233" s="104"/>
      <c r="E233" s="105"/>
      <c r="F233" s="105"/>
      <c r="G233" s="104"/>
      <c r="H233" s="53">
        <f t="shared" si="57"/>
        <v>0</v>
      </c>
      <c r="V233" s="53">
        <f>B233*6*объемы!C233+объемы!B233*'приложение к приказу (2)'!C233</f>
        <v>0</v>
      </c>
      <c r="W233" s="52">
        <f>D233*объемы!B233</f>
        <v>0</v>
      </c>
      <c r="X233" s="53">
        <f t="shared" si="52"/>
        <v>0</v>
      </c>
      <c r="Y233" s="53">
        <f>E233*6*объемы!E233+'приложение к приказу (2)'!F233*объемы!D233</f>
        <v>0</v>
      </c>
      <c r="Z233" s="52">
        <f>G233*объемы!D233</f>
        <v>0</v>
      </c>
      <c r="AA233" s="53">
        <f t="shared" si="53"/>
        <v>0</v>
      </c>
    </row>
    <row r="234" spans="1:27" ht="15" customHeight="1" x14ac:dyDescent="0.2">
      <c r="A234" s="108" t="s">
        <v>68</v>
      </c>
      <c r="B234" s="109">
        <v>377824.05909749464</v>
      </c>
      <c r="C234" s="109">
        <v>266.31306231923497</v>
      </c>
      <c r="D234" s="110">
        <v>1070.564793466561</v>
      </c>
      <c r="E234" s="109">
        <v>377824.04989372537</v>
      </c>
      <c r="F234" s="109">
        <v>261.49595816565477</v>
      </c>
      <c r="G234" s="110">
        <v>1570.3552534095065</v>
      </c>
      <c r="H234" s="53">
        <f t="shared" si="57"/>
        <v>-9.2037692666053772E-3</v>
      </c>
      <c r="V234" s="53">
        <f>B234*6*объемы!C234+объемы!B234*'приложение к приказу (2)'!C234</f>
        <v>90528.029500325865</v>
      </c>
      <c r="W234" s="52">
        <f>D234*объемы!B234</f>
        <v>90528.029500325865</v>
      </c>
      <c r="X234" s="53">
        <f t="shared" si="52"/>
        <v>0</v>
      </c>
      <c r="Y234" s="53">
        <f>E234*6*объемы!E234+'приложение к приказу (2)'!F234*объемы!D234</f>
        <v>81595.658967157986</v>
      </c>
      <c r="Z234" s="52">
        <f>G234*объемы!D234</f>
        <v>81595.658967157971</v>
      </c>
      <c r="AA234" s="53">
        <f t="shared" si="53"/>
        <v>0</v>
      </c>
    </row>
    <row r="235" spans="1:27" ht="15" customHeight="1" x14ac:dyDescent="0.25">
      <c r="A235" s="121" t="s">
        <v>22</v>
      </c>
      <c r="B235" s="111"/>
      <c r="C235" s="111"/>
      <c r="D235" s="111"/>
      <c r="E235" s="111"/>
      <c r="F235" s="112"/>
      <c r="G235" s="111"/>
      <c r="H235" s="53"/>
      <c r="V235" s="53">
        <f>B235*6*объемы!C235+объемы!B235*'приложение к приказу (2)'!C235</f>
        <v>0</v>
      </c>
      <c r="W235" s="52">
        <f>D235*объемы!B235</f>
        <v>0</v>
      </c>
      <c r="X235" s="53">
        <f t="shared" si="52"/>
        <v>0</v>
      </c>
      <c r="Y235" s="53">
        <f>E235*6*объемы!E235+'приложение к приказу (2)'!F235*объемы!D235</f>
        <v>0</v>
      </c>
      <c r="Z235" s="52">
        <f>G235*объемы!D235</f>
        <v>0</v>
      </c>
      <c r="AA235" s="53">
        <f t="shared" si="53"/>
        <v>0</v>
      </c>
    </row>
    <row r="236" spans="1:27" ht="15" customHeight="1" x14ac:dyDescent="0.2">
      <c r="A236" s="108" t="s">
        <v>72</v>
      </c>
      <c r="B236" s="113">
        <v>650846.79644953052</v>
      </c>
      <c r="C236" s="114">
        <v>270.88623670030501</v>
      </c>
      <c r="D236" s="110">
        <v>1594.8692601393948</v>
      </c>
      <c r="E236" s="114">
        <v>650846.79644953052</v>
      </c>
      <c r="F236" s="114">
        <v>253.03583633452075</v>
      </c>
      <c r="G236" s="110">
        <v>1531.8751256492342</v>
      </c>
      <c r="H236" s="53"/>
      <c r="V236" s="53">
        <f>B236*6*объемы!C236+объемы!B236*'приложение к приказу (2)'!C236</f>
        <v>2177978.97955452</v>
      </c>
      <c r="W236" s="52">
        <f>D236*объемы!B236</f>
        <v>2177978.97955452</v>
      </c>
      <c r="X236" s="53">
        <f t="shared" si="52"/>
        <v>0</v>
      </c>
      <c r="Y236" s="53">
        <f>E236*6*объемы!E236+'приложение к приказу (2)'!F236*объемы!D236</f>
        <v>2165800.2857707771</v>
      </c>
      <c r="Z236" s="52">
        <f>G236*объемы!D236</f>
        <v>2165800.2857707771</v>
      </c>
      <c r="AA236" s="53">
        <f t="shared" si="53"/>
        <v>0</v>
      </c>
    </row>
    <row r="237" spans="1:27" ht="15" customHeight="1" x14ac:dyDescent="0.2">
      <c r="A237" s="108" t="s">
        <v>57</v>
      </c>
      <c r="B237" s="113">
        <v>614028.08041854482</v>
      </c>
      <c r="C237" s="114">
        <v>79.773272193957496</v>
      </c>
      <c r="D237" s="110">
        <v>1098.6996466950518</v>
      </c>
      <c r="E237" s="114">
        <v>614028.08041854482</v>
      </c>
      <c r="F237" s="114">
        <v>86.869545469674023</v>
      </c>
      <c r="G237" s="110">
        <v>1175.6278461194963</v>
      </c>
      <c r="H237" s="53">
        <f t="shared" si="57"/>
        <v>0</v>
      </c>
      <c r="V237" s="53">
        <f>B237*6*объемы!C237+объемы!B237*'приложение к приказу (2)'!C237</f>
        <v>11679466.202375485</v>
      </c>
      <c r="W237" s="52">
        <f>D237*объемы!B237</f>
        <v>11679466.202375483</v>
      </c>
      <c r="X237" s="53">
        <f t="shared" si="52"/>
        <v>0</v>
      </c>
      <c r="Y237" s="53">
        <f>E237*6*объемы!E237+'приложение к приказу (2)'!F237*объемы!D237</f>
        <v>11695672.494471816</v>
      </c>
      <c r="Z237" s="52">
        <f>G237*объемы!D237</f>
        <v>11695672.494471816</v>
      </c>
      <c r="AA237" s="53">
        <f t="shared" si="53"/>
        <v>0</v>
      </c>
    </row>
    <row r="238" spans="1:27" ht="15" customHeight="1" x14ac:dyDescent="0.25">
      <c r="A238" s="121" t="s">
        <v>21</v>
      </c>
      <c r="B238" s="111"/>
      <c r="C238" s="111"/>
      <c r="D238" s="111"/>
      <c r="E238" s="112"/>
      <c r="F238" s="112"/>
      <c r="G238" s="111"/>
      <c r="H238" s="53"/>
      <c r="V238" s="53">
        <f>B238*6*объемы!C238+объемы!B238*'приложение к приказу (2)'!C238</f>
        <v>0</v>
      </c>
      <c r="W238" s="52">
        <f>D238*объемы!B238</f>
        <v>0</v>
      </c>
      <c r="X238" s="53">
        <f t="shared" si="52"/>
        <v>0</v>
      </c>
      <c r="Y238" s="53">
        <f>E238*6*объемы!E238+'приложение к приказу (2)'!F238*объемы!D238</f>
        <v>0</v>
      </c>
      <c r="Z238" s="52">
        <f>G238*объемы!D238</f>
        <v>0</v>
      </c>
      <c r="AA238" s="53">
        <f t="shared" si="53"/>
        <v>0</v>
      </c>
    </row>
    <row r="239" spans="1:27" ht="15.75" customHeight="1" x14ac:dyDescent="0.2">
      <c r="A239" s="108" t="s">
        <v>36</v>
      </c>
      <c r="B239" s="114">
        <v>453433.25480706809</v>
      </c>
      <c r="C239" s="114">
        <v>224.20241852435805</v>
      </c>
      <c r="D239" s="110">
        <v>1790.9133489676656</v>
      </c>
      <c r="E239" s="114">
        <v>452454.36074022524</v>
      </c>
      <c r="F239" s="114">
        <v>205.17578367552403</v>
      </c>
      <c r="G239" s="110">
        <v>1734.7744912727994</v>
      </c>
      <c r="H239" s="53"/>
      <c r="V239" s="53">
        <f>B239*6*объемы!C239+объемы!B239*'приложение к приказу (2)'!C239</f>
        <v>2030782.910188348</v>
      </c>
      <c r="W239" s="52">
        <f>D239*объемы!B239</f>
        <v>2030782.910188348</v>
      </c>
      <c r="X239" s="53">
        <f t="shared" si="52"/>
        <v>0</v>
      </c>
      <c r="Y239" s="53">
        <f>E239*6*объемы!E239+'приложение к приказу (2)'!F239*объемы!D239</f>
        <v>2010503.0184646817</v>
      </c>
      <c r="Z239" s="52">
        <f>G239*объемы!D239</f>
        <v>2010503.0184646815</v>
      </c>
      <c r="AA239" s="53">
        <f t="shared" si="53"/>
        <v>0</v>
      </c>
    </row>
    <row r="240" spans="1:27" ht="15" customHeight="1" x14ac:dyDescent="0.25">
      <c r="A240" s="121" t="s">
        <v>36</v>
      </c>
      <c r="B240" s="104"/>
      <c r="C240" s="104"/>
      <c r="D240" s="104"/>
      <c r="E240" s="104"/>
      <c r="F240" s="114"/>
      <c r="G240" s="104"/>
      <c r="V240" s="53">
        <f>B240*6*объемы!C240+объемы!B240*'приложение к приказу (2)'!C240</f>
        <v>0</v>
      </c>
      <c r="W240" s="52">
        <f>D240*объемы!B240</f>
        <v>0</v>
      </c>
      <c r="X240" s="53">
        <f t="shared" si="52"/>
        <v>0</v>
      </c>
      <c r="Y240" s="53">
        <f>E240*6*объемы!E240+'приложение к приказу (2)'!F240*объемы!D240</f>
        <v>0</v>
      </c>
      <c r="Z240" s="52">
        <f>G240*объемы!D240</f>
        <v>0</v>
      </c>
      <c r="AA240" s="53">
        <f t="shared" si="53"/>
        <v>0</v>
      </c>
    </row>
    <row r="241" spans="1:27" ht="15" customHeight="1" x14ac:dyDescent="0.2">
      <c r="A241" s="108" t="s">
        <v>19</v>
      </c>
      <c r="B241" s="113">
        <v>801382.48269190034</v>
      </c>
      <c r="C241" s="114">
        <v>362.52562530600858</v>
      </c>
      <c r="D241" s="110">
        <v>2814.560193946083</v>
      </c>
      <c r="E241" s="113">
        <v>801381.50866795331</v>
      </c>
      <c r="F241" s="114">
        <v>360.02800989912532</v>
      </c>
      <c r="G241" s="110">
        <v>3497.8810147659765</v>
      </c>
      <c r="V241" s="53">
        <f>B241*6*объемы!C241+объемы!B241*'приложение к приказу (2)'!C241</f>
        <v>1214220.9695896977</v>
      </c>
      <c r="W241" s="52">
        <f>D241*объемы!B241</f>
        <v>1214220.9695896979</v>
      </c>
      <c r="X241" s="53">
        <f t="shared" si="52"/>
        <v>0</v>
      </c>
      <c r="Y241" s="53">
        <f>E241*6*объемы!E241+'приложение к приказу (2)'!F241*объемы!D241</f>
        <v>1179195.1540548617</v>
      </c>
      <c r="Z241" s="52">
        <f>G241*объемы!D241</f>
        <v>1179195.1540548617</v>
      </c>
      <c r="AA241" s="53">
        <f t="shared" si="53"/>
        <v>0</v>
      </c>
    </row>
    <row r="242" spans="1:27" ht="15" customHeight="1" x14ac:dyDescent="0.2">
      <c r="A242" s="108" t="s">
        <v>12</v>
      </c>
      <c r="B242" s="113">
        <v>256626.6518665289</v>
      </c>
      <c r="C242" s="114">
        <v>102.85585988137933</v>
      </c>
      <c r="D242" s="110">
        <v>652.77011388108417</v>
      </c>
      <c r="E242" s="113">
        <v>210342.00766013889</v>
      </c>
      <c r="F242" s="114">
        <v>358.62284490934752</v>
      </c>
      <c r="G242" s="110">
        <v>1881.7891072758707</v>
      </c>
      <c r="V242" s="53">
        <f>B242*6*объемы!C242+объемы!B242*'приложение к приказу (2)'!C242</f>
        <v>127942.9423206925</v>
      </c>
      <c r="W242" s="52">
        <f>D242*объемы!B242</f>
        <v>127942.94232069248</v>
      </c>
      <c r="X242" s="53">
        <f t="shared" si="52"/>
        <v>0</v>
      </c>
      <c r="Y242" s="53">
        <f>E242*6*объемы!E242+'приложение к приказу (2)'!F242*объемы!D242</f>
        <v>109143.76822200051</v>
      </c>
      <c r="Z242" s="52">
        <f>G242*объемы!D242</f>
        <v>109143.76822200051</v>
      </c>
      <c r="AA242" s="53">
        <f t="shared" si="53"/>
        <v>0</v>
      </c>
    </row>
    <row r="243" spans="1:27" ht="15" customHeight="1" x14ac:dyDescent="0.25">
      <c r="A243" s="121" t="s">
        <v>48</v>
      </c>
      <c r="B243" s="104"/>
      <c r="C243" s="114"/>
      <c r="D243" s="104"/>
      <c r="E243" s="104"/>
      <c r="F243" s="114"/>
      <c r="G243" s="104"/>
      <c r="V243" s="53">
        <f>B243*6*объемы!C243+объемы!B243*'приложение к приказу (2)'!C243</f>
        <v>0</v>
      </c>
      <c r="W243" s="52">
        <f>D243*объемы!B243</f>
        <v>0</v>
      </c>
      <c r="X243" s="53">
        <f t="shared" si="52"/>
        <v>0</v>
      </c>
      <c r="Y243" s="53">
        <f>E243*6*объемы!E243+'приложение к приказу (2)'!F243*объемы!D243</f>
        <v>0</v>
      </c>
      <c r="Z243" s="52">
        <f>G243*объемы!D243</f>
        <v>0</v>
      </c>
      <c r="AA243" s="53">
        <f t="shared" si="53"/>
        <v>0</v>
      </c>
    </row>
    <row r="244" spans="1:27" ht="15" customHeight="1" x14ac:dyDescent="0.2">
      <c r="A244" s="108" t="s">
        <v>27</v>
      </c>
      <c r="B244" s="114">
        <v>724445.53385004262</v>
      </c>
      <c r="C244" s="114">
        <v>22.639518567017099</v>
      </c>
      <c r="D244" s="110">
        <v>2267.3871542782072</v>
      </c>
      <c r="E244" s="113">
        <v>724440.6858199354</v>
      </c>
      <c r="F244" s="114">
        <v>22.0271768177018</v>
      </c>
      <c r="G244" s="110">
        <v>1983.8411638053969</v>
      </c>
      <c r="V244" s="53">
        <f>B244*6*объемы!C244+объемы!B244*'приложение к приказу (2)'!C244</f>
        <v>140496.37762769483</v>
      </c>
      <c r="W244" s="52">
        <f>D244*объемы!B244</f>
        <v>140496.37762769483</v>
      </c>
      <c r="X244" s="53">
        <f t="shared" si="52"/>
        <v>0</v>
      </c>
      <c r="Y244" s="53">
        <f>E244*6*объемы!E244+'приложение к приказу (2)'!F244*объемы!D244</f>
        <v>140654.33851380265</v>
      </c>
      <c r="Z244" s="52">
        <f>G244*объемы!D244</f>
        <v>140654.33851380265</v>
      </c>
      <c r="AA244" s="53">
        <f t="shared" si="53"/>
        <v>0</v>
      </c>
    </row>
    <row r="245" spans="1:27" ht="15" customHeight="1" x14ac:dyDescent="0.2">
      <c r="A245" s="108" t="s">
        <v>54</v>
      </c>
      <c r="B245" s="114">
        <v>390771.0716204599</v>
      </c>
      <c r="C245" s="114">
        <v>276.51287843044048</v>
      </c>
      <c r="D245" s="110">
        <v>1337.8469513667435</v>
      </c>
      <c r="E245" s="113">
        <v>390771.0716204599</v>
      </c>
      <c r="F245" s="114">
        <v>246.09633833477218</v>
      </c>
      <c r="G245" s="110">
        <v>1267.3454319760497</v>
      </c>
      <c r="V245" s="53">
        <f>B245*6*объемы!C245+объемы!B245*'приложение к приказу (2)'!C245</f>
        <v>1327010.3910606729</v>
      </c>
      <c r="W245" s="52">
        <f>D245*объемы!B245</f>
        <v>1327010.3910606729</v>
      </c>
      <c r="X245" s="53">
        <f t="shared" si="52"/>
        <v>0</v>
      </c>
      <c r="Y245" s="53">
        <f>E245*6*объемы!E245+'приложение к приказу (2)'!F245*объемы!D245</f>
        <v>1306421.4936801672</v>
      </c>
      <c r="Z245" s="52">
        <f>G245*объемы!D245</f>
        <v>1306421.4936801672</v>
      </c>
      <c r="AA245" s="53">
        <f t="shared" si="53"/>
        <v>0</v>
      </c>
    </row>
    <row r="246" spans="1:27" ht="15" customHeight="1" x14ac:dyDescent="0.2">
      <c r="A246" s="108" t="s">
        <v>74</v>
      </c>
      <c r="B246" s="114">
        <v>141085.10617510765</v>
      </c>
      <c r="C246" s="114">
        <v>265.83050626322</v>
      </c>
      <c r="D246" s="110">
        <v>478.74493354834465</v>
      </c>
      <c r="E246" s="113">
        <v>141085.10397488749</v>
      </c>
      <c r="F246" s="114">
        <v>262.45050647900553</v>
      </c>
      <c r="G246" s="110">
        <v>475.39654896910633</v>
      </c>
      <c r="V246" s="53">
        <f>B246*6*объемы!C246+объемы!B246*'приложение к приказу (2)'!C246</f>
        <v>906021.43552570755</v>
      </c>
      <c r="W246" s="52">
        <f>D246*объемы!B246</f>
        <v>906021.43552570755</v>
      </c>
      <c r="X246" s="53">
        <f t="shared" si="52"/>
        <v>0</v>
      </c>
      <c r="Y246" s="53">
        <f>E246*6*объемы!E246+'приложение к приказу (2)'!F246*объемы!D246</f>
        <v>899551.05471793073</v>
      </c>
      <c r="Z246" s="52">
        <f>G246*объемы!D246</f>
        <v>899551.05471793062</v>
      </c>
      <c r="AA246" s="53">
        <f t="shared" si="53"/>
        <v>0</v>
      </c>
    </row>
    <row r="247" spans="1:27" ht="15" customHeight="1" x14ac:dyDescent="0.2">
      <c r="A247" s="108" t="s">
        <v>73</v>
      </c>
      <c r="B247" s="114">
        <v>476820.91771189007</v>
      </c>
      <c r="C247" s="114">
        <v>203.46134389224875</v>
      </c>
      <c r="D247" s="110">
        <v>671.28564051523517</v>
      </c>
      <c r="E247" s="113">
        <v>476820.91771189007</v>
      </c>
      <c r="F247" s="114">
        <v>239.01089378406763</v>
      </c>
      <c r="G247" s="110">
        <v>734.90464820443322</v>
      </c>
      <c r="V247" s="53">
        <f>B247*6*объемы!C247+объемы!B247*'приложение к приказу (2)'!C247</f>
        <v>106734.4168419224</v>
      </c>
      <c r="W247" s="52">
        <f>D247*объемы!B247</f>
        <v>106734.41684192239</v>
      </c>
      <c r="X247" s="53">
        <f t="shared" ref="X247" si="58">V247-W247</f>
        <v>0</v>
      </c>
      <c r="Y247" s="53">
        <f>E247*6*объемы!E247+'приложение к приказу (2)'!F247*объемы!D247</f>
        <v>110235.697230665</v>
      </c>
      <c r="Z247" s="52">
        <f>G247*объемы!D247</f>
        <v>110235.697230665</v>
      </c>
      <c r="AA247" s="53">
        <f t="shared" ref="AA247" si="59">Y247-Z247</f>
        <v>0</v>
      </c>
    </row>
    <row r="248" spans="1:27" ht="15" customHeight="1" x14ac:dyDescent="0.2">
      <c r="A248" s="108" t="s">
        <v>18</v>
      </c>
      <c r="B248" s="114">
        <v>1062859.4898400344</v>
      </c>
      <c r="C248" s="114">
        <v>328.5836179530196</v>
      </c>
      <c r="D248" s="110">
        <v>6971.4554294532327</v>
      </c>
      <c r="E248" s="113">
        <v>1062859.4898400344</v>
      </c>
      <c r="F248" s="114">
        <v>269.06230462231167</v>
      </c>
      <c r="G248" s="110">
        <v>2799.6801375747741</v>
      </c>
      <c r="V248" s="53">
        <f>B248*6*объемы!C248+объемы!B248*'приложение к приказу (2)'!C248</f>
        <v>100388.95818412656</v>
      </c>
      <c r="W248" s="52">
        <f>D248*объемы!B248</f>
        <v>100388.95818412655</v>
      </c>
      <c r="X248" s="53">
        <f t="shared" ref="X248" si="60">V248-W248</f>
        <v>0</v>
      </c>
      <c r="Y248" s="53">
        <f>E248*6*объемы!E248+'приложение к приказу (2)'!F248*объемы!D248</f>
        <v>105827.90920032645</v>
      </c>
      <c r="Z248" s="52">
        <f>G248*объемы!D248</f>
        <v>105827.90920032645</v>
      </c>
      <c r="AA248" s="53">
        <f t="shared" ref="AA248" si="61">Y248-Z248</f>
        <v>0</v>
      </c>
    </row>
    <row r="249" spans="1:27" ht="15" customHeight="1" x14ac:dyDescent="0.2">
      <c r="A249" s="108" t="s">
        <v>68</v>
      </c>
      <c r="B249" s="114">
        <v>377824.05909749464</v>
      </c>
      <c r="C249" s="114">
        <v>266.31306231923497</v>
      </c>
      <c r="D249" s="110">
        <v>1240.9237048751111</v>
      </c>
      <c r="E249" s="113">
        <v>377824.04989372537</v>
      </c>
      <c r="F249" s="114">
        <v>261.49595816565477</v>
      </c>
      <c r="G249" s="110">
        <v>1184.0009909852715</v>
      </c>
      <c r="V249" s="53">
        <f>B249*6*объемы!C249+объемы!B249*'приложение к приказу (2)'!C249</f>
        <v>190501.64347760758</v>
      </c>
      <c r="W249" s="52">
        <f>D249*объемы!B249</f>
        <v>190501.64347760758</v>
      </c>
      <c r="X249" s="53">
        <f t="shared" ref="X249" si="62">V249-W249</f>
        <v>0</v>
      </c>
      <c r="Y249" s="53">
        <f>E249*6*объемы!E249+'приложение к приказу (2)'!F249*объемы!D249</f>
        <v>192029.56872492831</v>
      </c>
      <c r="Z249" s="52">
        <f>G249*объемы!D249</f>
        <v>192029.56872492828</v>
      </c>
      <c r="AA249" s="53">
        <f t="shared" ref="AA249" si="63">Y249-Z249</f>
        <v>0</v>
      </c>
    </row>
    <row r="250" spans="1:27" ht="15" customHeight="1" x14ac:dyDescent="0.2">
      <c r="A250" s="108" t="s">
        <v>19</v>
      </c>
      <c r="B250" s="114">
        <v>801382.48269190034</v>
      </c>
      <c r="C250" s="114">
        <v>362.52562530600858</v>
      </c>
      <c r="D250" s="110">
        <v>7086.9860992320682</v>
      </c>
      <c r="E250" s="113">
        <v>801381.50866795331</v>
      </c>
      <c r="F250" s="114">
        <v>360.02800989912532</v>
      </c>
      <c r="G250" s="110">
        <v>2105.309093938522</v>
      </c>
      <c r="V250" s="53">
        <f>B250*6*объемы!C250+объемы!B250*'приложение к приказу (2)'!C250</f>
        <v>222970.75665403932</v>
      </c>
      <c r="W250" s="52">
        <f>D250*объемы!B250</f>
        <v>222970.75665403932</v>
      </c>
      <c r="X250" s="53">
        <f t="shared" ref="X250" si="64">V250-W250</f>
        <v>0</v>
      </c>
      <c r="Y250" s="53">
        <f>E250*6*объемы!E250+'приложение к приказу (2)'!F250*объемы!D250</f>
        <v>255207.67367632154</v>
      </c>
      <c r="Z250" s="52">
        <f>G250*объемы!D250</f>
        <v>255207.67367632154</v>
      </c>
      <c r="AA250" s="53">
        <f t="shared" ref="AA250" si="65">Y250-Z250</f>
        <v>0</v>
      </c>
    </row>
    <row r="251" spans="1:27" ht="16.5" customHeight="1" x14ac:dyDescent="0.25">
      <c r="A251" s="122" t="s">
        <v>68</v>
      </c>
      <c r="B251" s="104"/>
      <c r="C251" s="114"/>
      <c r="D251" s="104"/>
      <c r="E251" s="104"/>
      <c r="F251" s="114"/>
      <c r="G251" s="104"/>
      <c r="V251" s="53">
        <f>B251*6*объемы!C251+объемы!B251*'приложение к приказу (2)'!C251</f>
        <v>0</v>
      </c>
      <c r="W251" s="52">
        <f>D251*объемы!B251</f>
        <v>0</v>
      </c>
      <c r="X251" s="53">
        <f t="shared" si="52"/>
        <v>0</v>
      </c>
      <c r="Y251" s="53">
        <f>E251*6*объемы!E251+'приложение к приказу (2)'!F251*объемы!D251</f>
        <v>0</v>
      </c>
      <c r="Z251" s="52">
        <f>G251*объемы!D251</f>
        <v>0</v>
      </c>
      <c r="AA251" s="53">
        <f t="shared" si="53"/>
        <v>0</v>
      </c>
    </row>
    <row r="252" spans="1:27" ht="15" customHeight="1" x14ac:dyDescent="0.2">
      <c r="A252" s="108" t="s">
        <v>34</v>
      </c>
      <c r="B252" s="113">
        <v>403847.40221088013</v>
      </c>
      <c r="C252" s="114">
        <v>165.97891527551329</v>
      </c>
      <c r="D252" s="110">
        <v>33158.051107994921</v>
      </c>
      <c r="E252" s="113">
        <v>403847.40221088013</v>
      </c>
      <c r="F252" s="114">
        <v>161.16768468735606</v>
      </c>
      <c r="G252" s="110">
        <v>653.709009996497</v>
      </c>
      <c r="V252" s="53">
        <f>B252*6*объемы!C252+объемы!B252*'приложение к приказу (2)'!C252</f>
        <v>43834.943564769281</v>
      </c>
      <c r="W252" s="52">
        <f>D252*объемы!B252</f>
        <v>43834.943564769281</v>
      </c>
      <c r="X252" s="53">
        <f t="shared" si="52"/>
        <v>0</v>
      </c>
      <c r="Y252" s="53">
        <f>E252*6*объемы!E252+'приложение к приказу (2)'!F252*объемы!D252</f>
        <v>57887.240253209806</v>
      </c>
      <c r="Z252" s="52">
        <f>G252*объемы!D252</f>
        <v>57887.240253209806</v>
      </c>
      <c r="AA252" s="53">
        <f t="shared" si="53"/>
        <v>0</v>
      </c>
    </row>
    <row r="253" spans="1:27" ht="27" customHeight="1" x14ac:dyDescent="0.2">
      <c r="A253" s="115" t="s">
        <v>51</v>
      </c>
      <c r="B253" s="113">
        <v>290934.92212663754</v>
      </c>
      <c r="C253" s="114">
        <v>493.4887478758227</v>
      </c>
      <c r="D253" s="110">
        <v>1384.7424662255751</v>
      </c>
      <c r="E253" s="113">
        <v>290934.92212663754</v>
      </c>
      <c r="F253" s="114">
        <v>435.18967233729421</v>
      </c>
      <c r="G253" s="110">
        <v>1507.003464594578</v>
      </c>
      <c r="V253" s="53">
        <f>B253*6*объемы!C253+объемы!B253*'приложение к приказу (2)'!C253</f>
        <v>542431.31886988226</v>
      </c>
      <c r="W253" s="52">
        <f>D253*объемы!B253</f>
        <v>542431.31886988226</v>
      </c>
      <c r="X253" s="53">
        <f t="shared" si="52"/>
        <v>0</v>
      </c>
      <c r="Y253" s="53">
        <f>E253*6*объемы!E253+'приложение к приказу (2)'!F253*объемы!D253</f>
        <v>490876.23852239188</v>
      </c>
      <c r="Z253" s="52">
        <f>G253*объемы!D253</f>
        <v>490876.23852239188</v>
      </c>
      <c r="AA253" s="53">
        <f t="shared" si="53"/>
        <v>0</v>
      </c>
    </row>
    <row r="254" spans="1:27" ht="13.5" customHeight="1" x14ac:dyDescent="0.2">
      <c r="A254" s="115" t="s">
        <v>65</v>
      </c>
      <c r="B254" s="113">
        <v>155736.82105645686</v>
      </c>
      <c r="C254" s="114">
        <v>185.97536679552906</v>
      </c>
      <c r="D254" s="110">
        <v>567.33228044651923</v>
      </c>
      <c r="E254" s="113">
        <v>155736.82105645686</v>
      </c>
      <c r="F254" s="114">
        <v>185.89195667273896</v>
      </c>
      <c r="G254" s="110">
        <v>552.57235100738603</v>
      </c>
      <c r="V254" s="53">
        <f>B254*6*объемы!C254+объемы!B254*'приложение к приказу (2)'!C254</f>
        <v>115378.93320668905</v>
      </c>
      <c r="W254" s="52">
        <f>D254*объемы!B254</f>
        <v>115378.93320668905</v>
      </c>
      <c r="X254" s="53">
        <f t="shared" si="52"/>
        <v>0</v>
      </c>
      <c r="Y254" s="53">
        <f>E254*6*объемы!E254+'приложение к приказу (2)'!F254*объемы!D254</f>
        <v>116875.13053392319</v>
      </c>
      <c r="Z254" s="52">
        <f>G254*объемы!D254</f>
        <v>116875.13053392321</v>
      </c>
      <c r="AA254" s="53">
        <f t="shared" si="53"/>
        <v>0</v>
      </c>
    </row>
    <row r="255" spans="1:27" ht="13.5" customHeight="1" x14ac:dyDescent="0.2">
      <c r="A255" s="115" t="s">
        <v>84</v>
      </c>
      <c r="B255" s="113">
        <v>1475872.9096780752</v>
      </c>
      <c r="C255" s="114">
        <v>46.898185647300672</v>
      </c>
      <c r="D255" s="110">
        <v>2059.2185452385106</v>
      </c>
      <c r="E255" s="113">
        <v>1475872.5709000679</v>
      </c>
      <c r="F255" s="114">
        <v>48.099022122860248</v>
      </c>
      <c r="G255" s="110">
        <v>2095.7226014626926</v>
      </c>
      <c r="V255" s="53">
        <f>B255*6*объемы!C255+объемы!B255*'приложение к приказу (2)'!C255</f>
        <v>1259564.2667845848</v>
      </c>
      <c r="W255" s="52">
        <f>D255*объемы!B255</f>
        <v>1259564.2667845848</v>
      </c>
      <c r="X255" s="53">
        <f t="shared" si="52"/>
        <v>0</v>
      </c>
      <c r="Y255" s="53">
        <f>E255*6*объемы!E255+'приложение к приказу (2)'!F255*объемы!D255</f>
        <v>1259791.2488042612</v>
      </c>
      <c r="Z255" s="52">
        <f>G255*объемы!D255</f>
        <v>1259791.2488042612</v>
      </c>
      <c r="AA255" s="53">
        <f t="shared" si="53"/>
        <v>0</v>
      </c>
    </row>
    <row r="256" spans="1:27" ht="13.5" customHeight="1" x14ac:dyDescent="0.2">
      <c r="A256" s="115" t="s">
        <v>60</v>
      </c>
      <c r="B256" s="113">
        <v>816636.24450204219</v>
      </c>
      <c r="C256" s="114">
        <v>31.493394558563114</v>
      </c>
      <c r="D256" s="110">
        <v>1713.9084254654222</v>
      </c>
      <c r="E256" s="113">
        <v>816636.24450204207</v>
      </c>
      <c r="F256" s="114">
        <v>26.740728290391477</v>
      </c>
      <c r="G256" s="110">
        <v>2160.3031182856498</v>
      </c>
      <c r="V256" s="53">
        <f>B256*6*объемы!C256+объемы!B256*'приложение к приказу (2)'!C256</f>
        <v>349407.65506593377</v>
      </c>
      <c r="W256" s="52">
        <f>D256*объемы!B256</f>
        <v>349407.65506593371</v>
      </c>
      <c r="X256" s="53">
        <f t="shared" si="52"/>
        <v>0</v>
      </c>
      <c r="Y256" s="53">
        <f>E256*6*объемы!E256+'приложение к приказу (2)'!F256*объемы!D256</f>
        <v>347286.00868936448</v>
      </c>
      <c r="Z256" s="52">
        <f>G256*объемы!D256</f>
        <v>347286.00868936448</v>
      </c>
      <c r="AA256" s="53">
        <f t="shared" si="53"/>
        <v>0</v>
      </c>
    </row>
    <row r="257" spans="1:28" ht="13.5" customHeight="1" x14ac:dyDescent="0.2">
      <c r="A257" s="115" t="s">
        <v>72</v>
      </c>
      <c r="B257" s="113">
        <v>650846.79644953052</v>
      </c>
      <c r="C257" s="114">
        <v>270.88623670030501</v>
      </c>
      <c r="D257" s="110">
        <v>1462.0649185601476</v>
      </c>
      <c r="E257" s="113">
        <v>650846.79644953052</v>
      </c>
      <c r="F257" s="114">
        <v>253.03583633452075</v>
      </c>
      <c r="G257" s="110">
        <v>1580.9934804165375</v>
      </c>
      <c r="V257" s="53">
        <f>B257*6*объемы!C257+объемы!B257*'приложение к приказу (2)'!C257</f>
        <v>14379.40847403905</v>
      </c>
      <c r="W257" s="52">
        <f>D257*объемы!B257</f>
        <v>14379.40847403905</v>
      </c>
      <c r="X257" s="53">
        <f t="shared" si="52"/>
        <v>0</v>
      </c>
      <c r="Y257" s="53">
        <f>E257*6*объемы!E257+'приложение к приказу (2)'!F257*объемы!D257</f>
        <v>13947.524484234693</v>
      </c>
      <c r="Z257" s="52">
        <f>G257*объемы!D257</f>
        <v>13947.524484234693</v>
      </c>
      <c r="AA257" s="53">
        <f t="shared" si="53"/>
        <v>0</v>
      </c>
    </row>
    <row r="258" spans="1:28" ht="13.5" customHeight="1" x14ac:dyDescent="0.2">
      <c r="A258" s="115" t="s">
        <v>24</v>
      </c>
      <c r="B258" s="113">
        <v>809327.63068424666</v>
      </c>
      <c r="C258" s="114">
        <v>165.06211223558108</v>
      </c>
      <c r="D258" s="110">
        <v>2272.1233670210027</v>
      </c>
      <c r="E258" s="113">
        <v>809327.63068424666</v>
      </c>
      <c r="F258" s="114">
        <v>157.24156821794477</v>
      </c>
      <c r="G258" s="110">
        <v>2129.2733709383951</v>
      </c>
      <c r="V258" s="53">
        <f>B258*6*объемы!C258+объемы!B258*'приложение к приказу (2)'!C258</f>
        <v>476509.71253164468</v>
      </c>
      <c r="W258" s="52">
        <f>D258*объемы!B258</f>
        <v>476509.71253164468</v>
      </c>
      <c r="X258" s="53">
        <f t="shared" ref="X258" si="66">V258-W258</f>
        <v>0</v>
      </c>
      <c r="Y258" s="53">
        <f>E258*6*объемы!E258+'приложение к приказу (2)'!F258*объемы!D258</f>
        <v>477127.5769598757</v>
      </c>
      <c r="Z258" s="52">
        <f>G258*объемы!D258</f>
        <v>477127.57695987565</v>
      </c>
      <c r="AA258" s="53">
        <f t="shared" ref="AA258" si="67">Y258-Z258</f>
        <v>0</v>
      </c>
    </row>
    <row r="259" spans="1:28" ht="30.75" customHeight="1" x14ac:dyDescent="0.25">
      <c r="A259" s="119" t="s">
        <v>59</v>
      </c>
      <c r="B259" s="104"/>
      <c r="C259" s="114"/>
      <c r="D259" s="110"/>
      <c r="E259" s="104"/>
      <c r="F259" s="114"/>
      <c r="G259" s="110"/>
      <c r="V259" s="53">
        <f>B259*6*объемы!C259+объемы!B259*'приложение к приказу (2)'!C259</f>
        <v>0</v>
      </c>
      <c r="W259" s="52">
        <f>D259*объемы!B259</f>
        <v>0</v>
      </c>
      <c r="X259" s="53">
        <f t="shared" si="52"/>
        <v>0</v>
      </c>
      <c r="Y259" s="53">
        <f>E259*6*объемы!E259+'приложение к приказу (2)'!F259*объемы!D259</f>
        <v>0</v>
      </c>
      <c r="Z259" s="52">
        <f>G259*объемы!D259</f>
        <v>0</v>
      </c>
      <c r="AA259" s="53">
        <f t="shared" si="53"/>
        <v>0</v>
      </c>
    </row>
    <row r="260" spans="1:28" ht="15" customHeight="1" x14ac:dyDescent="0.2">
      <c r="A260" s="108" t="s">
        <v>21</v>
      </c>
      <c r="B260" s="113">
        <v>601621.66301944747</v>
      </c>
      <c r="C260" s="114">
        <v>394.36273693844782</v>
      </c>
      <c r="D260" s="110">
        <v>1627.8270623229662</v>
      </c>
      <c r="E260" s="113">
        <v>601491.74069716141</v>
      </c>
      <c r="F260" s="114">
        <v>401.97583011890509</v>
      </c>
      <c r="G260" s="110">
        <v>1801.0605272600621</v>
      </c>
      <c r="V260" s="53">
        <f>B260*6*объемы!C260+объемы!B260*'приложение к приказу (2)'!C260</f>
        <v>871781.15540000203</v>
      </c>
      <c r="W260" s="52">
        <f>D260*объемы!B260</f>
        <v>871781.15540000203</v>
      </c>
      <c r="X260" s="53">
        <f t="shared" si="52"/>
        <v>0</v>
      </c>
      <c r="Y260" s="53">
        <f>E260*6*объемы!E260+'приложение к приказу (2)'!F260*объемы!D260</f>
        <v>850190.62189311243</v>
      </c>
      <c r="Z260" s="52">
        <f>G260*объемы!D260</f>
        <v>850190.62189311243</v>
      </c>
      <c r="AA260" s="53">
        <f t="shared" si="53"/>
        <v>0</v>
      </c>
    </row>
    <row r="261" spans="1:28" ht="15" customHeight="1" x14ac:dyDescent="0.2">
      <c r="A261" s="108" t="s">
        <v>19</v>
      </c>
      <c r="B261" s="113">
        <v>801382.48269190034</v>
      </c>
      <c r="C261" s="114">
        <v>362.52562530600858</v>
      </c>
      <c r="D261" s="110">
        <v>2527.2819490643733</v>
      </c>
      <c r="E261" s="113">
        <v>801381.50866795331</v>
      </c>
      <c r="F261" s="114">
        <v>360.02800989912532</v>
      </c>
      <c r="G261" s="110">
        <v>3934.5844419354512</v>
      </c>
      <c r="V261" s="53">
        <f>B261*6*объемы!C261+объемы!B261*'приложение к приказу (2)'!C261</f>
        <v>196473.4260022135</v>
      </c>
      <c r="W261" s="52">
        <f>D261*объемы!B261</f>
        <v>196473.42600221347</v>
      </c>
      <c r="X261" s="53">
        <f t="shared" si="52"/>
        <v>0</v>
      </c>
      <c r="Y261" s="53">
        <f>E261*6*объемы!E261+'приложение к приказу (2)'!F261*объемы!D261</f>
        <v>185240.23552632105</v>
      </c>
      <c r="Z261" s="52">
        <f>G261*объемы!D261</f>
        <v>185240.23552632105</v>
      </c>
      <c r="AA261" s="53">
        <f t="shared" si="53"/>
        <v>0</v>
      </c>
    </row>
    <row r="262" spans="1:28" ht="14.25" customHeight="1" x14ac:dyDescent="0.2">
      <c r="A262" s="108" t="s">
        <v>36</v>
      </c>
      <c r="B262" s="113">
        <v>453433.25480706809</v>
      </c>
      <c r="C262" s="114">
        <v>224.20241852435805</v>
      </c>
      <c r="D262" s="110">
        <v>1960.7920908025008</v>
      </c>
      <c r="E262" s="113">
        <v>452454.36074022524</v>
      </c>
      <c r="F262" s="114">
        <v>205.17578367552403</v>
      </c>
      <c r="G262" s="110">
        <v>1604.5648628112394</v>
      </c>
      <c r="V262" s="53">
        <f>B262*6*объемы!C262+объемы!B262*'приложение к приказу (2)'!C262</f>
        <v>678877.20243018668</v>
      </c>
      <c r="W262" s="52">
        <f>D262*объемы!B262</f>
        <v>678877.20243018679</v>
      </c>
      <c r="X262" s="53">
        <f t="shared" si="52"/>
        <v>0</v>
      </c>
      <c r="Y262" s="53">
        <f>E262*6*объемы!E262+'приложение к приказу (2)'!F262*объемы!D262</f>
        <v>687918.67537361139</v>
      </c>
      <c r="Z262" s="52">
        <f>G262*объемы!D262</f>
        <v>687918.67537361139</v>
      </c>
      <c r="AA262" s="53">
        <f t="shared" si="53"/>
        <v>0</v>
      </c>
    </row>
    <row r="263" spans="1:28" ht="15" customHeight="1" x14ac:dyDescent="0.25">
      <c r="A263" s="121" t="s">
        <v>52</v>
      </c>
      <c r="B263" s="109"/>
      <c r="C263" s="109"/>
      <c r="D263" s="105"/>
      <c r="E263" s="109"/>
      <c r="F263" s="109"/>
      <c r="G263" s="105"/>
      <c r="V263" s="53">
        <f>B263*6*объемы!C263+объемы!B263*'приложение к приказу (2)'!C263</f>
        <v>0</v>
      </c>
      <c r="W263" s="52">
        <f>D263*объемы!B263</f>
        <v>0</v>
      </c>
      <c r="X263" s="53">
        <f t="shared" si="52"/>
        <v>0</v>
      </c>
      <c r="Y263" s="53">
        <f>E263*6*объемы!E263+'приложение к приказу (2)'!F263*объемы!D263</f>
        <v>0</v>
      </c>
      <c r="Z263" s="52">
        <f>G263*объемы!D263</f>
        <v>0</v>
      </c>
      <c r="AA263" s="53">
        <f t="shared" si="53"/>
        <v>0</v>
      </c>
    </row>
    <row r="264" spans="1:28" ht="15" customHeight="1" x14ac:dyDescent="0.2">
      <c r="A264" s="108" t="s">
        <v>62</v>
      </c>
      <c r="B264" s="114">
        <v>242225.78115021347</v>
      </c>
      <c r="C264" s="114">
        <v>157.74170236797573</v>
      </c>
      <c r="D264" s="110">
        <v>865.75259294656621</v>
      </c>
      <c r="E264" s="114">
        <v>242225.78115021347</v>
      </c>
      <c r="F264" s="114">
        <v>146.25899776001532</v>
      </c>
      <c r="G264" s="110">
        <v>639.33715770215565</v>
      </c>
      <c r="V264" s="53">
        <f>B264*6*объемы!C264+объемы!B264*'приложение к приказу (2)'!C264</f>
        <v>321665.18139373901</v>
      </c>
      <c r="W264" s="52">
        <f>D264*объемы!B264</f>
        <v>321665.18139373901</v>
      </c>
      <c r="X264" s="53">
        <f t="shared" si="52"/>
        <v>0</v>
      </c>
      <c r="Y264" s="53">
        <f>E264*6*объемы!E264+'приложение к приказу (2)'!F264*объемы!D264</f>
        <v>341086.37363409996</v>
      </c>
      <c r="Z264" s="52">
        <f>G264*объемы!D264</f>
        <v>341086.37363409996</v>
      </c>
      <c r="AA264" s="53">
        <f t="shared" si="53"/>
        <v>0</v>
      </c>
    </row>
    <row r="265" spans="1:28" ht="15.75" customHeight="1" x14ac:dyDescent="0.25">
      <c r="A265" s="123" t="s">
        <v>49</v>
      </c>
      <c r="B265" s="109"/>
      <c r="C265" s="124"/>
      <c r="D265" s="105"/>
      <c r="E265" s="109"/>
      <c r="F265" s="109"/>
      <c r="G265" s="125"/>
      <c r="V265" s="53">
        <f>B265*6*объемы!C265+объемы!B265*'приложение к приказу (2)'!C265</f>
        <v>0</v>
      </c>
      <c r="W265" s="52">
        <f>D265*объемы!B265</f>
        <v>0</v>
      </c>
      <c r="X265" s="53">
        <f t="shared" si="52"/>
        <v>0</v>
      </c>
      <c r="Y265" s="53">
        <f>E265*6*объемы!E265+'приложение к приказу (2)'!F265*объемы!D265</f>
        <v>0</v>
      </c>
      <c r="Z265" s="52">
        <f>G265*объемы!D265</f>
        <v>0</v>
      </c>
      <c r="AA265" s="53">
        <f t="shared" si="53"/>
        <v>0</v>
      </c>
    </row>
    <row r="266" spans="1:28" ht="15" customHeight="1" x14ac:dyDescent="0.2">
      <c r="A266" s="116" t="s">
        <v>65</v>
      </c>
      <c r="B266" s="109">
        <v>155736.82105645686</v>
      </c>
      <c r="C266" s="124">
        <v>185.97536679552906</v>
      </c>
      <c r="D266" s="110">
        <v>460.88336190816392</v>
      </c>
      <c r="E266" s="109">
        <v>155736.82105645686</v>
      </c>
      <c r="F266" s="109">
        <v>185.89195667273896</v>
      </c>
      <c r="G266" s="110">
        <v>453.36128330932024</v>
      </c>
      <c r="V266" s="53">
        <f>B266*6*объемы!C266+объемы!B266*'приложение к приказу (2)'!C266</f>
        <v>448035.31642825005</v>
      </c>
      <c r="W266" s="52">
        <f>D266*объемы!B266</f>
        <v>448035.31642824999</v>
      </c>
      <c r="X266" s="53">
        <f t="shared" si="52"/>
        <v>0</v>
      </c>
      <c r="Y266" s="53">
        <f>E266*6*объемы!E266+'приложение к приказу (2)'!F266*объемы!D266</f>
        <v>452980.00647005712</v>
      </c>
      <c r="Z266" s="52">
        <f>G266*объемы!D266</f>
        <v>452980.00647005712</v>
      </c>
      <c r="AA266" s="53">
        <f t="shared" si="53"/>
        <v>0</v>
      </c>
    </row>
    <row r="267" spans="1:28" ht="15" customHeight="1" x14ac:dyDescent="0.25">
      <c r="A267" s="123" t="s">
        <v>74</v>
      </c>
      <c r="B267" s="126"/>
      <c r="C267" s="127"/>
      <c r="D267" s="128"/>
      <c r="E267" s="126"/>
      <c r="F267" s="126"/>
      <c r="G267" s="128"/>
      <c r="V267" s="53">
        <f>B267*6*объемы!C267+объемы!B267*'приложение к приказу (2)'!C267</f>
        <v>0</v>
      </c>
      <c r="W267" s="52">
        <f>D267*объемы!B267</f>
        <v>0</v>
      </c>
      <c r="X267" s="53">
        <f t="shared" si="52"/>
        <v>0</v>
      </c>
      <c r="Y267" s="53">
        <f>E267*6*объемы!E267+'приложение к приказу (2)'!F267*объемы!D267</f>
        <v>0</v>
      </c>
      <c r="Z267" s="52">
        <f>G267*объемы!D267</f>
        <v>0</v>
      </c>
      <c r="AA267" s="53">
        <f t="shared" si="53"/>
        <v>0</v>
      </c>
    </row>
    <row r="268" spans="1:28" ht="12.75" customHeight="1" x14ac:dyDescent="0.2">
      <c r="A268" s="116" t="s">
        <v>53</v>
      </c>
      <c r="B268" s="126">
        <v>1000047.7609207677</v>
      </c>
      <c r="C268" s="126">
        <v>154.15941377152808</v>
      </c>
      <c r="D268" s="129">
        <v>2331.7438464757988</v>
      </c>
      <c r="E268" s="126">
        <v>1000047.7608058164</v>
      </c>
      <c r="F268" s="126">
        <v>152.3203522012823</v>
      </c>
      <c r="G268" s="129">
        <v>2260.9652457228967</v>
      </c>
      <c r="V268" s="53">
        <f>B268*6*объемы!C268+объемы!B268*'приложение к приказу (2)'!C268</f>
        <v>147776.59801425028</v>
      </c>
      <c r="W268" s="52">
        <f>D268*объемы!B268</f>
        <v>147776.59801425028</v>
      </c>
      <c r="X268" s="53">
        <f t="shared" si="52"/>
        <v>0</v>
      </c>
      <c r="Y268" s="53">
        <f>E268*6*объемы!E268+'приложение к приказу (2)'!F268*объемы!D268</f>
        <v>147975.65340207217</v>
      </c>
      <c r="Z268" s="52">
        <f>G268*объемы!D268</f>
        <v>147975.6534020722</v>
      </c>
      <c r="AA268" s="53">
        <f t="shared" si="53"/>
        <v>0</v>
      </c>
    </row>
    <row r="269" spans="1:28" ht="15" customHeight="1" x14ac:dyDescent="0.2">
      <c r="A269" s="108" t="s">
        <v>14</v>
      </c>
      <c r="B269" s="130">
        <v>296085.39061928785</v>
      </c>
      <c r="C269" s="130">
        <v>157.75594334954812</v>
      </c>
      <c r="D269" s="131">
        <v>924.77974250721377</v>
      </c>
      <c r="E269" s="130">
        <v>296085.39061928785</v>
      </c>
      <c r="F269" s="130">
        <v>149.45551565696579</v>
      </c>
      <c r="G269" s="131">
        <v>806.42272991679829</v>
      </c>
      <c r="V269" s="53">
        <f>B269*6*объемы!C269+объемы!B269*'приложение к приказу (2)'!C269</f>
        <v>19277.033732562875</v>
      </c>
      <c r="W269" s="52">
        <f>D269*объемы!B269</f>
        <v>19277.033732562872</v>
      </c>
      <c r="X269" s="53">
        <f t="shared" si="52"/>
        <v>0</v>
      </c>
      <c r="Y269" s="53">
        <f>E269*6*объемы!E269+'приложение к приказу (2)'!F269*объемы!D269</f>
        <v>19625.90997798512</v>
      </c>
      <c r="Z269" s="52">
        <f>G269*объемы!D269</f>
        <v>19625.90997798512</v>
      </c>
      <c r="AA269" s="53">
        <f t="shared" si="53"/>
        <v>0</v>
      </c>
      <c r="AB269" s="53"/>
    </row>
    <row r="270" spans="1:28" ht="15" customHeight="1" x14ac:dyDescent="0.2">
      <c r="A270" s="117" t="s">
        <v>19</v>
      </c>
      <c r="B270" s="130">
        <v>801382.48269190034</v>
      </c>
      <c r="C270" s="130">
        <v>362.52562530600858</v>
      </c>
      <c r="D270" s="131">
        <v>3064.7491100876196</v>
      </c>
      <c r="E270" s="130">
        <v>801381.50866795331</v>
      </c>
      <c r="F270" s="130">
        <v>360.02800989912532</v>
      </c>
      <c r="G270" s="131">
        <v>2489.9819294173158</v>
      </c>
      <c r="V270" s="53">
        <f>B270*6*объемы!C270+объемы!B270*'приложение к приказу (2)'!C270</f>
        <v>70893.776414546825</v>
      </c>
      <c r="W270" s="52">
        <f>D270*объемы!B270</f>
        <v>70893.776414546825</v>
      </c>
      <c r="X270" s="53">
        <f t="shared" ref="X270" si="68">V270-W270</f>
        <v>0</v>
      </c>
      <c r="Y270" s="53">
        <f>E270*6*объемы!E270+'приложение к приказу (2)'!F270*объемы!D270</f>
        <v>73073.499682609996</v>
      </c>
      <c r="Z270" s="52">
        <f>G270*объемы!D270</f>
        <v>73073.499682609981</v>
      </c>
      <c r="AA270" s="53">
        <f t="shared" ref="AA270" si="69">Y270-Z270</f>
        <v>0</v>
      </c>
      <c r="AB270" s="53"/>
    </row>
    <row r="271" spans="1:28" ht="15" customHeight="1" x14ac:dyDescent="0.25">
      <c r="A271" s="121" t="s">
        <v>66</v>
      </c>
      <c r="B271" s="112"/>
      <c r="C271" s="112"/>
      <c r="D271" s="129"/>
      <c r="E271" s="112"/>
      <c r="F271" s="112"/>
      <c r="G271" s="129"/>
      <c r="V271" s="53">
        <f>B271*6*объемы!C271+объемы!B271*'приложение к приказу (2)'!C271</f>
        <v>0</v>
      </c>
      <c r="W271" s="52">
        <f>D271*объемы!B271</f>
        <v>0</v>
      </c>
      <c r="X271" s="53">
        <f t="shared" si="52"/>
        <v>0</v>
      </c>
      <c r="Y271" s="53">
        <f>E271*6*объемы!E271+'приложение к приказу (2)'!F271*объемы!D271</f>
        <v>0</v>
      </c>
      <c r="Z271" s="52">
        <f>G271*объемы!D271</f>
        <v>0</v>
      </c>
      <c r="AA271" s="53">
        <f t="shared" si="53"/>
        <v>0</v>
      </c>
      <c r="AB271" s="53"/>
    </row>
    <row r="272" spans="1:28" ht="15" customHeight="1" x14ac:dyDescent="0.2">
      <c r="A272" s="108" t="s">
        <v>36</v>
      </c>
      <c r="B272" s="109">
        <v>453433.25480706809</v>
      </c>
      <c r="C272" s="109">
        <v>224.20241852435805</v>
      </c>
      <c r="D272" s="110">
        <v>1873.2838212534764</v>
      </c>
      <c r="E272" s="109">
        <v>452454.36074022524</v>
      </c>
      <c r="F272" s="109">
        <v>205.17578367552403</v>
      </c>
      <c r="G272" s="110">
        <v>1661.3395794387334</v>
      </c>
      <c r="V272" s="53">
        <f>B272*6*объемы!C272+объемы!B272*'приложение к приказу (2)'!C272</f>
        <v>278143.30849589495</v>
      </c>
      <c r="W272" s="52">
        <f>D272*объемы!B272</f>
        <v>278143.30849589495</v>
      </c>
      <c r="X272" s="53">
        <f t="shared" si="52"/>
        <v>0</v>
      </c>
      <c r="Y272" s="53">
        <f>E272*6*объемы!E272+'приложение к приказу (2)'!F272*объемы!D272</f>
        <v>278751.1840152868</v>
      </c>
      <c r="Z272" s="52">
        <f>G272*объемы!D272</f>
        <v>278751.1840152868</v>
      </c>
      <c r="AA272" s="53">
        <f t="shared" si="53"/>
        <v>0</v>
      </c>
      <c r="AB272" s="53"/>
    </row>
    <row r="273" spans="1:28" ht="15" customHeight="1" x14ac:dyDescent="0.2">
      <c r="A273" s="108" t="s">
        <v>12</v>
      </c>
      <c r="B273" s="109">
        <v>256626.6518665289</v>
      </c>
      <c r="C273" s="109">
        <v>102.85585988137933</v>
      </c>
      <c r="D273" s="110">
        <v>1149.9905287109161</v>
      </c>
      <c r="E273" s="109">
        <v>210342.00766013889</v>
      </c>
      <c r="F273" s="109">
        <v>358.62284490934752</v>
      </c>
      <c r="G273" s="110">
        <v>1158.0184765542954</v>
      </c>
      <c r="V273" s="53">
        <f>B273*6*объемы!C273+объемы!B273*'приложение к приказу (2)'!C273</f>
        <v>600306.55589238543</v>
      </c>
      <c r="W273" s="52">
        <f>D273*объемы!B273</f>
        <v>600306.55589238531</v>
      </c>
      <c r="X273" s="53">
        <f t="shared" ref="X273" si="70">V273-W273</f>
        <v>0</v>
      </c>
      <c r="Y273" s="53">
        <f>E273*6*объемы!E273+'приложение к приказу (2)'!F273*объемы!D273</f>
        <v>649021.87735114375</v>
      </c>
      <c r="Z273" s="52">
        <f>G273*объемы!D273</f>
        <v>649021.87735114375</v>
      </c>
      <c r="AA273" s="53">
        <f t="shared" ref="AA273" si="71">Y273-Z273</f>
        <v>0</v>
      </c>
      <c r="AB273" s="53"/>
    </row>
    <row r="274" spans="1:28" ht="15" customHeight="1" x14ac:dyDescent="0.2">
      <c r="A274" s="108" t="s">
        <v>26</v>
      </c>
      <c r="B274" s="109">
        <v>404350.22005685209</v>
      </c>
      <c r="C274" s="109">
        <v>181.97843004213132</v>
      </c>
      <c r="D274" s="110">
        <v>1994.8395876999302</v>
      </c>
      <c r="E274" s="109">
        <v>404336.81288441201</v>
      </c>
      <c r="F274" s="109">
        <v>165.20956695060249</v>
      </c>
      <c r="G274" s="110">
        <v>1123.4739242825758</v>
      </c>
      <c r="V274" s="53">
        <f>B274*6*объемы!C274+объемы!B274*'приложение к приказу (2)'!C274</f>
        <v>89564.307808551457</v>
      </c>
      <c r="W274" s="52">
        <f>D274*объемы!B274</f>
        <v>89564.307808551457</v>
      </c>
      <c r="X274" s="53">
        <f t="shared" ref="X274" si="72">V274-W274</f>
        <v>0</v>
      </c>
      <c r="Y274" s="53">
        <f>E274*6*объемы!E274+'приложение к приказу (2)'!F274*объемы!D274</f>
        <v>95423.381232864864</v>
      </c>
      <c r="Z274" s="52">
        <f>G274*объемы!D274</f>
        <v>95423.381232864849</v>
      </c>
      <c r="AA274" s="53">
        <f t="shared" ref="AA274" si="73">Y274-Z274</f>
        <v>0</v>
      </c>
      <c r="AB274" s="53"/>
    </row>
    <row r="275" spans="1:28" ht="15" customHeight="1" x14ac:dyDescent="0.25">
      <c r="A275" s="121" t="s">
        <v>28</v>
      </c>
      <c r="B275" s="109"/>
      <c r="C275" s="109"/>
      <c r="D275" s="125"/>
      <c r="E275" s="109"/>
      <c r="F275" s="109"/>
      <c r="G275" s="125"/>
      <c r="V275" s="53">
        <f>B275*6*объемы!C275+объемы!B275*'приложение к приказу (2)'!C275</f>
        <v>0</v>
      </c>
      <c r="W275" s="52">
        <f>D275*объемы!B275</f>
        <v>0</v>
      </c>
      <c r="X275" s="53">
        <f t="shared" si="52"/>
        <v>0</v>
      </c>
      <c r="Y275" s="53">
        <f>E275*6*объемы!E275+'приложение к приказу (2)'!F275*объемы!D275</f>
        <v>0</v>
      </c>
      <c r="Z275" s="52">
        <f>G275*объемы!D275</f>
        <v>0</v>
      </c>
      <c r="AA275" s="53">
        <f t="shared" si="53"/>
        <v>0</v>
      </c>
      <c r="AB275" s="53"/>
    </row>
    <row r="276" spans="1:28" ht="15" customHeight="1" x14ac:dyDescent="0.2">
      <c r="A276" s="108" t="s">
        <v>18</v>
      </c>
      <c r="B276" s="109">
        <v>1062859.4898400344</v>
      </c>
      <c r="C276" s="109">
        <v>328.5836179530196</v>
      </c>
      <c r="D276" s="110">
        <v>2973.9227926659942</v>
      </c>
      <c r="E276" s="109">
        <v>1062859.4898400344</v>
      </c>
      <c r="F276" s="109">
        <v>269.06230462231167</v>
      </c>
      <c r="G276" s="110">
        <v>2726.3154370965199</v>
      </c>
      <c r="V276" s="53">
        <f>B276*6*объемы!C276+объемы!B276*'приложение к приказу (2)'!C276</f>
        <v>602219.36551486386</v>
      </c>
      <c r="W276" s="52">
        <f>D276*объемы!B276</f>
        <v>602219.36551486386</v>
      </c>
      <c r="X276" s="53">
        <f t="shared" si="52"/>
        <v>0</v>
      </c>
      <c r="Y276" s="53">
        <f>E276*6*объемы!E276+'приложение к приказу (2)'!F276*объемы!D276</f>
        <v>594336.76528704131</v>
      </c>
      <c r="Z276" s="52">
        <f>G276*объемы!D276</f>
        <v>594336.76528704131</v>
      </c>
      <c r="AA276" s="53">
        <f t="shared" si="53"/>
        <v>0</v>
      </c>
      <c r="AB276" s="53"/>
    </row>
    <row r="277" spans="1:28" ht="34.5" customHeight="1" x14ac:dyDescent="0.2">
      <c r="A277" s="118" t="s">
        <v>13</v>
      </c>
      <c r="B277" s="102"/>
      <c r="C277" s="102"/>
      <c r="D277" s="102"/>
      <c r="E277" s="102"/>
      <c r="F277" s="102"/>
      <c r="G277" s="102"/>
      <c r="V277" s="53">
        <f>B277*6*объемы!C277+объемы!B277*'приложение к приказу (2)'!C277</f>
        <v>0</v>
      </c>
      <c r="W277" s="52">
        <f>D277*объемы!B277</f>
        <v>0</v>
      </c>
      <c r="X277" s="53">
        <f t="shared" si="52"/>
        <v>0</v>
      </c>
      <c r="Y277" s="53">
        <f>E277*6*объемы!E277+'приложение к приказу (2)'!F277*объемы!D277</f>
        <v>0</v>
      </c>
      <c r="Z277" s="52">
        <f>G277*объемы!D277</f>
        <v>0</v>
      </c>
      <c r="AA277" s="53">
        <f t="shared" si="53"/>
        <v>0</v>
      </c>
    </row>
    <row r="278" spans="1:28" ht="15" customHeight="1" x14ac:dyDescent="0.2">
      <c r="A278" s="87" t="s">
        <v>68</v>
      </c>
      <c r="B278" s="76">
        <v>377824.05909749464</v>
      </c>
      <c r="C278" s="76">
        <v>266.31306231923497</v>
      </c>
      <c r="D278" s="77">
        <v>38955.496713902685</v>
      </c>
      <c r="E278" s="76">
        <v>377824.04989372537</v>
      </c>
      <c r="F278" s="76">
        <v>261.49595816565477</v>
      </c>
      <c r="G278" s="77">
        <v>38950.678667283108</v>
      </c>
      <c r="V278" s="53">
        <f>B278*6*объемы!C278+объемы!B278*'приложение к приказу (2)'!C278</f>
        <v>2337.329802834161</v>
      </c>
      <c r="W278" s="52">
        <f>D278*объемы!B278</f>
        <v>2337.329802834161</v>
      </c>
      <c r="X278" s="53">
        <f t="shared" si="52"/>
        <v>0</v>
      </c>
      <c r="Y278" s="53">
        <f>E278*6*объемы!E278+'приложение к приказу (2)'!F278*объемы!D278</f>
        <v>2337.0407200369878</v>
      </c>
      <c r="Z278" s="52">
        <f>G278*объемы!D278</f>
        <v>2337.0407200369873</v>
      </c>
      <c r="AA278" s="53">
        <f t="shared" si="53"/>
        <v>0</v>
      </c>
    </row>
    <row r="279" spans="1:28" ht="15" customHeight="1" x14ac:dyDescent="0.2">
      <c r="A279" s="87" t="s">
        <v>21</v>
      </c>
      <c r="B279" s="76">
        <v>601621.66301944747</v>
      </c>
      <c r="C279" s="76">
        <v>394.36273693844782</v>
      </c>
      <c r="D279" s="77">
        <v>2777.2573389507015</v>
      </c>
      <c r="E279" s="76">
        <v>601491.74069716141</v>
      </c>
      <c r="F279" s="76">
        <v>401.97583011890509</v>
      </c>
      <c r="G279" s="77">
        <v>2220.6119527795277</v>
      </c>
      <c r="V279" s="53">
        <f>B279*6*объемы!C279+объемы!B279*'приложение к приказу (2)'!C279</f>
        <v>1438838.7049062401</v>
      </c>
      <c r="W279" s="52">
        <f>D279*объемы!B279</f>
        <v>1438838.7049062401</v>
      </c>
      <c r="X279" s="53">
        <f t="shared" si="52"/>
        <v>0</v>
      </c>
      <c r="Y279" s="53">
        <f>E279*6*объемы!E279+'приложение к приказу (2)'!F279*объемы!D279</f>
        <v>1507071.5964406934</v>
      </c>
      <c r="Z279" s="52">
        <f>G279*объемы!D279</f>
        <v>1507071.5964406931</v>
      </c>
      <c r="AA279" s="53">
        <f t="shared" si="53"/>
        <v>0</v>
      </c>
    </row>
    <row r="280" spans="1:28" ht="15" customHeight="1" x14ac:dyDescent="0.2">
      <c r="A280" s="87" t="s">
        <v>26</v>
      </c>
      <c r="B280" s="76">
        <v>404350.22005685209</v>
      </c>
      <c r="C280" s="76">
        <v>181.97843004213132</v>
      </c>
      <c r="D280" s="77">
        <v>1754.1304032726598</v>
      </c>
      <c r="E280" s="76">
        <v>404336.81288441201</v>
      </c>
      <c r="F280" s="76">
        <v>165.20956695060249</v>
      </c>
      <c r="G280" s="77">
        <v>1404.9818949059675</v>
      </c>
      <c r="V280" s="53">
        <f>B280*6*объемы!C280+объемы!B280*'приложение к приказу (2)'!C280</f>
        <v>422422.66719450883</v>
      </c>
      <c r="W280" s="52">
        <f>D280*объемы!B280</f>
        <v>422422.66719450877</v>
      </c>
      <c r="X280" s="53">
        <f t="shared" si="52"/>
        <v>0</v>
      </c>
      <c r="Y280" s="53">
        <f>E280*6*объемы!E280+'приложение к приказу (2)'!F280*объемы!D280</f>
        <v>429036.51128364535</v>
      </c>
      <c r="Z280" s="52">
        <f>G280*объемы!D280</f>
        <v>429036.51128364529</v>
      </c>
      <c r="AA280" s="53">
        <f t="shared" si="53"/>
        <v>0</v>
      </c>
    </row>
    <row r="281" spans="1:28" ht="13.5" customHeight="1" x14ac:dyDescent="0.2">
      <c r="A281" s="87" t="s">
        <v>84</v>
      </c>
      <c r="B281" s="76">
        <v>1475872.9096780752</v>
      </c>
      <c r="C281" s="76">
        <v>46.898185647300672</v>
      </c>
      <c r="D281" s="77">
        <v>3223.3801004777029</v>
      </c>
      <c r="E281" s="76">
        <v>1475872.5709000679</v>
      </c>
      <c r="F281" s="76">
        <v>48.099022122860248</v>
      </c>
      <c r="G281" s="77">
        <v>3167.7873875977266</v>
      </c>
      <c r="V281" s="53">
        <f>B281*6*объемы!C281+объемы!B281*'приложение к приказу (2)'!C281</f>
        <v>35943.911500426853</v>
      </c>
      <c r="W281" s="52">
        <f>D281*объемы!B281</f>
        <v>35943.911500426861</v>
      </c>
      <c r="X281" s="53">
        <f t="shared" ref="X281:X282" si="74">V281-W281</f>
        <v>0</v>
      </c>
      <c r="Y281" s="53">
        <f>E281*6*объемы!E281+'приложение к приказу (2)'!F281*объемы!D281</f>
        <v>35967.057998784585</v>
      </c>
      <c r="Z281" s="52">
        <f>G281*объемы!D281</f>
        <v>35967.057998784585</v>
      </c>
      <c r="AA281" s="53">
        <f t="shared" ref="AA281:AA282" si="75">Y281-Z281</f>
        <v>0</v>
      </c>
    </row>
    <row r="282" spans="1:28" ht="13.5" customHeight="1" x14ac:dyDescent="0.2">
      <c r="A282" s="87" t="s">
        <v>12</v>
      </c>
      <c r="B282" s="76">
        <v>256626.6518665289</v>
      </c>
      <c r="C282" s="76">
        <v>102.85585988137933</v>
      </c>
      <c r="D282" s="77">
        <v>1065.087219530202</v>
      </c>
      <c r="E282" s="76">
        <v>210342.00766013889</v>
      </c>
      <c r="F282" s="76">
        <v>358.62284490934752</v>
      </c>
      <c r="G282" s="77">
        <v>1033.9162530268165</v>
      </c>
      <c r="V282" s="53">
        <f>B282*6*объемы!C282+объемы!B282*'приложение к приказу (2)'!C282</f>
        <v>242017.63871940871</v>
      </c>
      <c r="W282" s="52">
        <f>D282*объемы!B282</f>
        <v>242017.63871940874</v>
      </c>
      <c r="X282" s="53">
        <f t="shared" si="74"/>
        <v>0</v>
      </c>
      <c r="Y282" s="53">
        <f>E282*6*объемы!E282+'приложение к приказу (2)'!F282*объемы!D282</f>
        <v>274383.79697701579</v>
      </c>
      <c r="Z282" s="52">
        <f>G282*объемы!D282</f>
        <v>274383.79697701579</v>
      </c>
      <c r="AA282" s="53">
        <f t="shared" si="75"/>
        <v>0</v>
      </c>
    </row>
    <row r="283" spans="1:28" ht="13.5" customHeight="1" x14ac:dyDescent="0.2">
      <c r="A283" s="118" t="s">
        <v>17</v>
      </c>
      <c r="B283" s="76"/>
      <c r="C283" s="76"/>
      <c r="D283" s="77"/>
      <c r="E283" s="76"/>
      <c r="F283" s="76"/>
      <c r="G283" s="77"/>
      <c r="V283" s="53"/>
      <c r="X283" s="53"/>
      <c r="Y283" s="53"/>
      <c r="AA283" s="53"/>
    </row>
    <row r="284" spans="1:28" ht="13.5" customHeight="1" x14ac:dyDescent="0.2">
      <c r="A284" s="87" t="s">
        <v>38</v>
      </c>
      <c r="B284" s="76">
        <v>531279.53159463487</v>
      </c>
      <c r="C284" s="76">
        <v>122.84119355384023</v>
      </c>
      <c r="D284" s="77">
        <v>1842.716756200386</v>
      </c>
      <c r="E284" s="76">
        <v>531279.53159463487</v>
      </c>
      <c r="F284" s="76">
        <v>117.24583136322333</v>
      </c>
      <c r="G284" s="77">
        <v>2046.6293934700554</v>
      </c>
      <c r="V284" s="53">
        <f>B284*6*объемы!C284+объемы!B284*'приложение к приказу (2)'!C284</f>
        <v>157106.34520013252</v>
      </c>
      <c r="W284" s="52">
        <f>D284*объемы!B284</f>
        <v>157106.34520013252</v>
      </c>
      <c r="X284" s="53">
        <f t="shared" ref="X284" si="76">V284-W284</f>
        <v>0</v>
      </c>
      <c r="Y284" s="53">
        <f>E284*6*объемы!E284+'приложение к приказу (2)'!F284*объемы!D284</f>
        <v>155543.83390372418</v>
      </c>
      <c r="Z284" s="52">
        <f>G284*объемы!D284</f>
        <v>155543.83390372418</v>
      </c>
      <c r="AA284" s="53">
        <f t="shared" ref="AA284" si="77">Y284-Z284</f>
        <v>0</v>
      </c>
    </row>
    <row r="285" spans="1:28" ht="15" customHeight="1" x14ac:dyDescent="0.2">
      <c r="A285" s="118" t="s">
        <v>35</v>
      </c>
      <c r="B285" s="76"/>
      <c r="C285" s="76"/>
      <c r="D285" s="77"/>
      <c r="E285" s="76"/>
      <c r="F285" s="76"/>
      <c r="G285" s="77"/>
      <c r="V285" s="53">
        <f>B285*6*объемы!C285+объемы!B285*'приложение к приказу (2)'!C285</f>
        <v>0</v>
      </c>
      <c r="W285" s="52">
        <f>D285*объемы!B285</f>
        <v>0</v>
      </c>
      <c r="X285" s="53">
        <f t="shared" ref="X285:X286" si="78">V285-W285</f>
        <v>0</v>
      </c>
      <c r="Y285" s="53">
        <f>E285*6*объемы!E285+'приложение к приказу (2)'!F285*объемы!D285</f>
        <v>0</v>
      </c>
      <c r="Z285" s="52">
        <f>G285*объемы!D285</f>
        <v>0</v>
      </c>
      <c r="AA285" s="53">
        <f t="shared" ref="AA285:AA286" si="79">Y285-Z285</f>
        <v>0</v>
      </c>
    </row>
    <row r="286" spans="1:28" ht="15" customHeight="1" x14ac:dyDescent="0.2">
      <c r="A286" s="103" t="s">
        <v>14</v>
      </c>
      <c r="B286" s="76">
        <v>296085.39061928785</v>
      </c>
      <c r="C286" s="76">
        <v>157.75594334954812</v>
      </c>
      <c r="D286" s="77">
        <v>9820.8557007014588</v>
      </c>
      <c r="E286" s="76">
        <v>296085.39061928785</v>
      </c>
      <c r="F286" s="76">
        <v>149.45551565696579</v>
      </c>
      <c r="G286" s="77">
        <v>9833.1709342493868</v>
      </c>
      <c r="V286" s="53">
        <f>B286*6*объемы!C286+объемы!B286*'приложение к приказу (2)'!C286</f>
        <v>1886763.1555073634</v>
      </c>
      <c r="W286" s="52">
        <f>D286*объемы!B286</f>
        <v>1886763.1555073631</v>
      </c>
      <c r="X286" s="53">
        <f t="shared" si="78"/>
        <v>0</v>
      </c>
      <c r="Y286" s="53">
        <f>E286*6*объемы!E286+'приложение к приказу (2)'!F286*объемы!D286</f>
        <v>1885107.3666340159</v>
      </c>
      <c r="Z286" s="52">
        <f>G286*объемы!D286</f>
        <v>1885107.3666340159</v>
      </c>
      <c r="AA286" s="53">
        <f t="shared" si="79"/>
        <v>0</v>
      </c>
    </row>
    <row r="287" spans="1:28" ht="15" customHeight="1" x14ac:dyDescent="0.2">
      <c r="A287" s="103" t="s">
        <v>19</v>
      </c>
      <c r="B287" s="76">
        <v>801382.48269190034</v>
      </c>
      <c r="C287" s="76">
        <v>362.52562530600858</v>
      </c>
      <c r="D287" s="77">
        <v>3191.3041627202201</v>
      </c>
      <c r="E287" s="76">
        <v>801381.50866795331</v>
      </c>
      <c r="F287" s="76">
        <v>360.02800989912532</v>
      </c>
      <c r="G287" s="77">
        <v>3269.4405060716053</v>
      </c>
      <c r="V287" s="53">
        <f>B287*6*объемы!C287+объемы!B287*'приложение к приказу (2)'!C287</f>
        <v>48820.571081293929</v>
      </c>
      <c r="W287" s="52">
        <f>D287*объемы!B287</f>
        <v>48820.571081293936</v>
      </c>
      <c r="X287" s="53">
        <f t="shared" ref="X287" si="80">V287-W287</f>
        <v>0</v>
      </c>
      <c r="Y287" s="53">
        <f>E287*6*объемы!E287+'приложение к приказу (2)'!F287*объемы!D287</f>
        <v>48629.658087309057</v>
      </c>
      <c r="Z287" s="52">
        <f>G287*объемы!D287</f>
        <v>48629.658087309057</v>
      </c>
      <c r="AA287" s="53">
        <f t="shared" ref="AA287" si="81">Y287-Z287</f>
        <v>0</v>
      </c>
    </row>
    <row r="288" spans="1:28" ht="15" customHeight="1" x14ac:dyDescent="0.2">
      <c r="A288" s="103" t="s">
        <v>62</v>
      </c>
      <c r="B288" s="76">
        <v>242225.78115021347</v>
      </c>
      <c r="C288" s="76">
        <v>157.74170236797573</v>
      </c>
      <c r="D288" s="77">
        <v>625.96164015833688</v>
      </c>
      <c r="E288" s="76">
        <v>242225.78115021347</v>
      </c>
      <c r="F288" s="76">
        <v>146.25899776001532</v>
      </c>
      <c r="G288" s="77">
        <v>718.74640068856615</v>
      </c>
      <c r="V288" s="53">
        <f>B288*6*объемы!C288+объемы!B288*'приложение к приказу (2)'!C288</f>
        <v>29144.773965772161</v>
      </c>
      <c r="W288" s="52">
        <f>D288*объемы!B288</f>
        <v>29144.773965772161</v>
      </c>
      <c r="X288" s="53">
        <f t="shared" ref="X288" si="82">V288-W288</f>
        <v>0</v>
      </c>
      <c r="Y288" s="53">
        <f>E288*6*объемы!E288+'приложение к приказу (2)'!F288*объемы!D288</f>
        <v>27369.862938220595</v>
      </c>
      <c r="Z288" s="52">
        <f>G288*объемы!D288</f>
        <v>27369.862938220595</v>
      </c>
      <c r="AA288" s="53">
        <f t="shared" ref="AA288" si="83">Y288-Z288</f>
        <v>0</v>
      </c>
    </row>
    <row r="289" spans="1:27" ht="15" customHeight="1" x14ac:dyDescent="0.2">
      <c r="A289" s="132" t="s">
        <v>38</v>
      </c>
      <c r="B289" s="76"/>
      <c r="C289" s="76"/>
      <c r="D289" s="77"/>
      <c r="E289" s="76"/>
      <c r="F289" s="76"/>
      <c r="G289" s="77"/>
      <c r="V289" s="53">
        <f>B289*6*объемы!C289+объемы!B289*'приложение к приказу (2)'!C289</f>
        <v>0</v>
      </c>
      <c r="W289" s="52">
        <f>D289*объемы!B289</f>
        <v>0</v>
      </c>
      <c r="X289" s="53">
        <f t="shared" ref="X289:X297" si="84">V289-W289</f>
        <v>0</v>
      </c>
      <c r="Y289" s="53">
        <f>E289*6*объемы!E289+'приложение к приказу (2)'!F289*объемы!D289</f>
        <v>0</v>
      </c>
      <c r="Z289" s="52">
        <f>G289*объемы!D289</f>
        <v>0</v>
      </c>
      <c r="AA289" s="53">
        <f t="shared" ref="AA289:AA297" si="85">Y289-Z289</f>
        <v>0</v>
      </c>
    </row>
    <row r="290" spans="1:27" ht="15" customHeight="1" x14ac:dyDescent="0.2">
      <c r="A290" s="103" t="s">
        <v>73</v>
      </c>
      <c r="B290" s="76">
        <v>476820.91771189007</v>
      </c>
      <c r="C290" s="76">
        <v>203.46134389224875</v>
      </c>
      <c r="D290" s="77">
        <v>1490.3014528024139</v>
      </c>
      <c r="E290" s="76">
        <v>476820.91771189007</v>
      </c>
      <c r="F290" s="76">
        <v>239.01089378406763</v>
      </c>
      <c r="G290" s="77">
        <v>2476.8694618843338</v>
      </c>
      <c r="V290" s="53">
        <f>B290*6*объемы!C290+объемы!B290*'приложение к приказу (2)'!C290</f>
        <v>944280.3356203069</v>
      </c>
      <c r="W290" s="52">
        <f>D290*объемы!B290</f>
        <v>944280.33562030701</v>
      </c>
      <c r="X290" s="53">
        <f t="shared" si="84"/>
        <v>0</v>
      </c>
      <c r="Y290" s="53">
        <f>E290*6*объемы!E290+'приложение к приказу (2)'!F290*объемы!D290</f>
        <v>902447.38843755703</v>
      </c>
      <c r="Z290" s="52">
        <f>G290*объемы!D290</f>
        <v>902447.38843755703</v>
      </c>
      <c r="AA290" s="53">
        <f t="shared" si="85"/>
        <v>0</v>
      </c>
    </row>
    <row r="291" spans="1:27" ht="15" customHeight="1" x14ac:dyDescent="0.2">
      <c r="A291" s="133" t="s">
        <v>80</v>
      </c>
      <c r="B291" s="76"/>
      <c r="C291" s="76"/>
      <c r="D291" s="77"/>
      <c r="E291" s="76"/>
      <c r="F291" s="76"/>
      <c r="G291" s="77"/>
      <c r="V291" s="53">
        <f>B291*6*объемы!C291+объемы!B291*'приложение к приказу (2)'!C291</f>
        <v>0</v>
      </c>
      <c r="W291" s="52">
        <f>D291*объемы!B291</f>
        <v>0</v>
      </c>
      <c r="X291" s="53">
        <f t="shared" si="84"/>
        <v>0</v>
      </c>
      <c r="Y291" s="53">
        <f>E291*6*объемы!E291+'приложение к приказу (2)'!F291*объемы!D291</f>
        <v>0</v>
      </c>
      <c r="Z291" s="52">
        <f>G291*объемы!D291</f>
        <v>0</v>
      </c>
      <c r="AA291" s="53">
        <f t="shared" si="85"/>
        <v>0</v>
      </c>
    </row>
    <row r="292" spans="1:27" ht="15" customHeight="1" x14ac:dyDescent="0.2">
      <c r="A292" s="103" t="s">
        <v>14</v>
      </c>
      <c r="B292" s="76">
        <v>296085.39061928785</v>
      </c>
      <c r="C292" s="76">
        <v>157.75594334954812</v>
      </c>
      <c r="D292" s="77">
        <v>863.6162718451684</v>
      </c>
      <c r="E292" s="76">
        <v>296085.39061928785</v>
      </c>
      <c r="F292" s="76">
        <v>149.45551565696579</v>
      </c>
      <c r="G292" s="77">
        <v>849.10335951894854</v>
      </c>
      <c r="V292" s="53">
        <f>B292*6*объемы!C292+объемы!B292*'приложение к приказу (2)'!C292</f>
        <v>99983.446640330672</v>
      </c>
      <c r="W292" s="52">
        <f>D292*объемы!B292</f>
        <v>99983.446640330672</v>
      </c>
      <c r="X292" s="53">
        <f t="shared" si="84"/>
        <v>0</v>
      </c>
      <c r="Y292" s="53">
        <f>E292*6*объемы!E292+'приложение к приказу (2)'!F292*объемы!D292</f>
        <v>99176.121495172702</v>
      </c>
      <c r="Z292" s="52">
        <f>G292*объемы!D292</f>
        <v>99176.121495172702</v>
      </c>
      <c r="AA292" s="53">
        <f t="shared" si="85"/>
        <v>0</v>
      </c>
    </row>
    <row r="293" spans="1:27" ht="15" customHeight="1" x14ac:dyDescent="0.2">
      <c r="A293" s="118" t="s">
        <v>83</v>
      </c>
      <c r="B293" s="76"/>
      <c r="C293" s="76"/>
      <c r="D293" s="77"/>
      <c r="E293" s="76"/>
      <c r="F293" s="76"/>
      <c r="G293" s="77"/>
      <c r="V293" s="53">
        <f>B293*6*объемы!C293+объемы!B293*'приложение к приказу (2)'!C293</f>
        <v>0</v>
      </c>
      <c r="W293" s="52">
        <f>D293*объемы!B293</f>
        <v>0</v>
      </c>
      <c r="X293" s="53">
        <f t="shared" si="84"/>
        <v>0</v>
      </c>
      <c r="Y293" s="53">
        <f>E293*6*объемы!E293+'приложение к приказу (2)'!F293*объемы!D293</f>
        <v>0</v>
      </c>
      <c r="Z293" s="52">
        <f>G293*объемы!D293</f>
        <v>0</v>
      </c>
      <c r="AA293" s="53">
        <f t="shared" si="85"/>
        <v>0</v>
      </c>
    </row>
    <row r="294" spans="1:27" ht="15" customHeight="1" x14ac:dyDescent="0.2">
      <c r="A294" s="87" t="s">
        <v>62</v>
      </c>
      <c r="B294" s="76">
        <v>242225.78115021347</v>
      </c>
      <c r="C294" s="76">
        <v>157.74170236797573</v>
      </c>
      <c r="D294" s="77">
        <v>928.00176037339565</v>
      </c>
      <c r="E294" s="76">
        <v>242225.78115021347</v>
      </c>
      <c r="F294" s="76">
        <v>146.25899776001532</v>
      </c>
      <c r="G294" s="77">
        <v>1014.4140445655246</v>
      </c>
      <c r="V294" s="53">
        <f>B294*6*объемы!C294+объемы!B294*'приложение к приказу (2)'!C294</f>
        <v>96304.310684509503</v>
      </c>
      <c r="W294" s="52">
        <f>D294*объемы!B294</f>
        <v>96304.310684509517</v>
      </c>
      <c r="X294" s="53">
        <f t="shared" si="84"/>
        <v>0</v>
      </c>
      <c r="Y294" s="53">
        <f>E294*6*объемы!E294+'приложение к приказу (2)'!F294*объемы!D294</f>
        <v>93401.158739326114</v>
      </c>
      <c r="Z294" s="52">
        <f>G294*объемы!D294</f>
        <v>93401.158739326114</v>
      </c>
      <c r="AA294" s="53">
        <f t="shared" si="85"/>
        <v>0</v>
      </c>
    </row>
    <row r="295" spans="1:27" ht="15" customHeight="1" x14ac:dyDescent="0.2">
      <c r="A295" s="62"/>
      <c r="B295" s="79"/>
      <c r="C295" s="79"/>
      <c r="D295" s="72"/>
      <c r="E295" s="78"/>
      <c r="F295" s="78"/>
      <c r="G295" s="72"/>
      <c r="V295" s="53">
        <f>B295*6*объемы!C295+объемы!B295*'приложение к приказу (2)'!C295</f>
        <v>0</v>
      </c>
      <c r="W295" s="52">
        <f>D295*объемы!B295</f>
        <v>0</v>
      </c>
      <c r="X295" s="53">
        <f t="shared" si="84"/>
        <v>0</v>
      </c>
      <c r="Y295" s="53">
        <f>E295*6*объемы!E295+'приложение к приказу (2)'!F295*объемы!D295</f>
        <v>0</v>
      </c>
      <c r="Z295" s="52">
        <f>G295*объемы!D295</f>
        <v>0</v>
      </c>
      <c r="AA295" s="53">
        <f t="shared" si="85"/>
        <v>0</v>
      </c>
    </row>
    <row r="296" spans="1:27" ht="15" customHeight="1" x14ac:dyDescent="0.2">
      <c r="A296" s="62"/>
      <c r="B296" s="79"/>
      <c r="C296" s="79"/>
      <c r="D296" s="72"/>
      <c r="E296" s="78"/>
      <c r="F296" s="78"/>
      <c r="G296" s="72"/>
      <c r="V296" s="53">
        <f>B296*6*объемы!C296+объемы!B296*'приложение к приказу (2)'!C296</f>
        <v>0</v>
      </c>
      <c r="W296" s="52">
        <f>D296*объемы!B296</f>
        <v>0</v>
      </c>
      <c r="X296" s="53">
        <f t="shared" si="84"/>
        <v>0</v>
      </c>
      <c r="Y296" s="53">
        <f>E296*6*объемы!E296+'приложение к приказу (2)'!F296*объемы!D296</f>
        <v>0</v>
      </c>
      <c r="Z296" s="52">
        <f>G296*объемы!D296</f>
        <v>0</v>
      </c>
      <c r="AA296" s="53">
        <f t="shared" si="85"/>
        <v>0</v>
      </c>
    </row>
    <row r="297" spans="1:27" ht="15" customHeight="1" x14ac:dyDescent="0.2">
      <c r="V297" s="53">
        <f>B297*6*объемы!C297+объемы!B297*'приложение к приказу (2)'!C297</f>
        <v>0</v>
      </c>
      <c r="W297" s="52">
        <f>D297*объемы!B297</f>
        <v>0</v>
      </c>
      <c r="X297" s="53">
        <f t="shared" si="84"/>
        <v>0</v>
      </c>
      <c r="Y297" s="53">
        <f>E297*6*объемы!E297+'приложение к приказу (2)'!F297*объемы!D297</f>
        <v>0</v>
      </c>
      <c r="Z297" s="52">
        <f>G297*объемы!D297</f>
        <v>0</v>
      </c>
      <c r="AA297" s="53">
        <f t="shared" si="85"/>
        <v>0</v>
      </c>
    </row>
    <row r="298" spans="1:27" ht="15" customHeight="1" x14ac:dyDescent="0.2">
      <c r="V298" s="53">
        <f>B298*6*объемы!C298+объемы!B298*'приложение к приказу (2)'!C298</f>
        <v>0</v>
      </c>
      <c r="W298" s="52">
        <f>D298*объемы!B298</f>
        <v>0</v>
      </c>
      <c r="X298" s="53">
        <f t="shared" ref="X298" si="86">V298-W298</f>
        <v>0</v>
      </c>
      <c r="Y298" s="53">
        <f>E298*6*объемы!E298+'приложение к приказу (2)'!F298*объемы!D298</f>
        <v>0</v>
      </c>
      <c r="Z298" s="52">
        <f>G298*объемы!D298</f>
        <v>0</v>
      </c>
      <c r="AA298" s="53">
        <f t="shared" ref="AA298" si="87">Y298-Z298</f>
        <v>0</v>
      </c>
    </row>
    <row r="299" spans="1:27" ht="15" customHeight="1" x14ac:dyDescent="0.2">
      <c r="V299" s="53"/>
      <c r="X299" s="53"/>
      <c r="Y299" s="53"/>
      <c r="AA299" s="53"/>
    </row>
    <row r="300" spans="1:27" ht="15" customHeight="1" x14ac:dyDescent="0.2">
      <c r="V300" s="53">
        <f>B300*6*объемы!C300+объемы!B300*'приложение к приказу (2)'!C300</f>
        <v>0</v>
      </c>
      <c r="W300" s="52">
        <f>D300*объемы!B300</f>
        <v>0</v>
      </c>
      <c r="X300" s="53">
        <f t="shared" ref="X300" si="88">V300-W300</f>
        <v>0</v>
      </c>
      <c r="Y300" s="53">
        <f>E300*6*объемы!E300+'приложение к приказу (2)'!F300*объемы!D300</f>
        <v>0</v>
      </c>
      <c r="Z300" s="52">
        <f>G300*объемы!D300</f>
        <v>0</v>
      </c>
      <c r="AA300" s="53">
        <f t="shared" ref="AA300" si="89">Y300-Z300</f>
        <v>0</v>
      </c>
    </row>
    <row r="301" spans="1:27" ht="15" customHeight="1" x14ac:dyDescent="0.2">
      <c r="V301" s="53"/>
      <c r="X301" s="53"/>
      <c r="Y301" s="53"/>
      <c r="AA301" s="53"/>
    </row>
    <row r="302" spans="1:27" ht="15" customHeight="1" x14ac:dyDescent="0.2">
      <c r="V302" s="53">
        <f>B302*6*объемы!C302+объемы!B302*'приложение к приказу (2)'!C302</f>
        <v>0</v>
      </c>
      <c r="W302" s="52">
        <f>D302*объемы!B302</f>
        <v>0</v>
      </c>
      <c r="X302" s="53">
        <f t="shared" ref="X302" si="90">V302-W302</f>
        <v>0</v>
      </c>
      <c r="Y302" s="53">
        <f>E302*6*объемы!E302+'приложение к приказу (2)'!F302*объемы!D302</f>
        <v>0</v>
      </c>
      <c r="Z302" s="52">
        <f>G302*объемы!D302</f>
        <v>0</v>
      </c>
      <c r="AA302" s="53">
        <f t="shared" ref="AA302" si="91">Y302-Z302</f>
        <v>0</v>
      </c>
    </row>
    <row r="303" spans="1:27" ht="15" customHeight="1" x14ac:dyDescent="0.2">
      <c r="V303" s="53"/>
      <c r="X303" s="53"/>
      <c r="Y303" s="53"/>
      <c r="AA303" s="53"/>
    </row>
    <row r="304" spans="1:27" ht="15" customHeight="1" x14ac:dyDescent="0.2">
      <c r="V304" s="53"/>
      <c r="X304" s="53"/>
      <c r="Y304" s="53"/>
      <c r="AA304" s="53"/>
    </row>
    <row r="305" spans="22:27" ht="15" customHeight="1" x14ac:dyDescent="0.2">
      <c r="V305" s="53"/>
      <c r="X305" s="53"/>
      <c r="Y305" s="53"/>
      <c r="AA305" s="53"/>
    </row>
    <row r="306" spans="22:27" ht="15" customHeight="1" x14ac:dyDescent="0.2">
      <c r="V306" s="53"/>
      <c r="X306" s="53"/>
      <c r="Y306" s="53"/>
      <c r="AA306" s="53"/>
    </row>
    <row r="307" spans="22:27" ht="15" customHeight="1" x14ac:dyDescent="0.2">
      <c r="V307" s="53"/>
      <c r="X307" s="53"/>
      <c r="Y307" s="53"/>
      <c r="AA307" s="53"/>
    </row>
    <row r="308" spans="22:27" ht="15" customHeight="1" x14ac:dyDescent="0.2">
      <c r="V308" s="53"/>
      <c r="X308" s="53"/>
      <c r="Y308" s="53"/>
      <c r="AA308" s="53"/>
    </row>
    <row r="309" spans="22:27" ht="15" customHeight="1" x14ac:dyDescent="0.2">
      <c r="V309" s="53"/>
      <c r="X309" s="53"/>
      <c r="Y309" s="53"/>
      <c r="AA309" s="53"/>
    </row>
    <row r="310" spans="22:27" ht="15" customHeight="1" x14ac:dyDescent="0.2">
      <c r="V310" s="53"/>
      <c r="X310" s="53"/>
      <c r="Y310" s="53"/>
      <c r="AA310" s="53"/>
    </row>
    <row r="311" spans="22:27" ht="15" customHeight="1" x14ac:dyDescent="0.2">
      <c r="V311" s="53"/>
      <c r="X311" s="53"/>
      <c r="Y311" s="53"/>
      <c r="AA311" s="53"/>
    </row>
    <row r="312" spans="22:27" ht="15" customHeight="1" x14ac:dyDescent="0.2">
      <c r="V312" s="53"/>
      <c r="X312" s="53"/>
      <c r="Y312" s="53"/>
      <c r="AA312" s="53"/>
    </row>
    <row r="313" spans="22:27" ht="15" customHeight="1" x14ac:dyDescent="0.2">
      <c r="V313" s="53"/>
      <c r="X313" s="53"/>
      <c r="Y313" s="53"/>
      <c r="AA313" s="53"/>
    </row>
  </sheetData>
  <autoFilter ref="A8:D294"/>
  <mergeCells count="10">
    <mergeCell ref="B1:D2"/>
    <mergeCell ref="F1:G2"/>
    <mergeCell ref="A3:G3"/>
    <mergeCell ref="A4:A7"/>
    <mergeCell ref="B4:D4"/>
    <mergeCell ref="E4:G4"/>
    <mergeCell ref="B5:C5"/>
    <mergeCell ref="D5:D6"/>
    <mergeCell ref="E5:F5"/>
    <mergeCell ref="G5:G6"/>
  </mergeCells>
  <printOptions horizontalCentered="1" gridLines="1"/>
  <pageMargins left="0.74803149606299213" right="0.39370078740157483" top="0.39370078740157483" bottom="0.39370078740157483" header="0.51181102362204722" footer="0.51181102362204722"/>
  <pageSetup paperSize="9" scale="57" fitToHeight="4" orientation="portrait" r:id="rId1"/>
  <headerFooter alignWithMargins="0"/>
  <rowBreaks count="1" manualBreakCount="1">
    <brk id="8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O294"/>
  <sheetViews>
    <sheetView tabSelected="1" zoomScale="110" zoomScaleNormal="11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D1" sqref="D1:E3"/>
    </sheetView>
  </sheetViews>
  <sheetFormatPr defaultRowHeight="15" customHeight="1" x14ac:dyDescent="0.2"/>
  <cols>
    <col min="1" max="1" width="45" style="15" customWidth="1"/>
    <col min="2" max="3" width="15.140625" customWidth="1"/>
    <col min="4" max="4" width="14.140625" customWidth="1"/>
    <col min="5" max="5" width="14.85546875" customWidth="1"/>
    <col min="6" max="6" width="13.140625" hidden="1" customWidth="1"/>
    <col min="7" max="7" width="11.28515625" hidden="1" customWidth="1"/>
    <col min="8" max="8" width="9.140625" hidden="1" customWidth="1"/>
    <col min="9" max="9" width="11.42578125" hidden="1" customWidth="1"/>
    <col min="10" max="11" width="9.140625" hidden="1" customWidth="1"/>
    <col min="12" max="12" width="14.7109375" hidden="1" customWidth="1"/>
    <col min="13" max="13" width="9.140625" hidden="1" customWidth="1"/>
    <col min="14" max="14" width="15.140625" hidden="1" customWidth="1"/>
    <col min="15" max="16" width="9.140625" hidden="1" customWidth="1"/>
    <col min="17" max="17" width="17.5703125" hidden="1" customWidth="1"/>
    <col min="18" max="18" width="11.5703125" hidden="1" customWidth="1"/>
    <col min="19" max="19" width="25.42578125" hidden="1" customWidth="1"/>
    <col min="20" max="27" width="0" hidden="1" customWidth="1"/>
    <col min="29" max="29" width="0" hidden="1" customWidth="1"/>
    <col min="31" max="32" width="10" hidden="1" customWidth="1"/>
    <col min="33" max="34" width="10.5703125" hidden="1" customWidth="1"/>
    <col min="35" max="35" width="0" hidden="1" customWidth="1"/>
    <col min="36" max="36" width="11.5703125" hidden="1" customWidth="1"/>
    <col min="37" max="38" width="0" hidden="1" customWidth="1"/>
    <col min="39" max="39" width="16.140625" customWidth="1"/>
    <col min="257" max="257" width="60" customWidth="1"/>
    <col min="258" max="259" width="15.140625" customWidth="1"/>
    <col min="260" max="260" width="14.140625" customWidth="1"/>
    <col min="261" max="261" width="14.85546875" customWidth="1"/>
    <col min="262" max="272" width="0" hidden="1" customWidth="1"/>
    <col min="513" max="513" width="60" customWidth="1"/>
    <col min="514" max="515" width="15.140625" customWidth="1"/>
    <col min="516" max="516" width="14.140625" customWidth="1"/>
    <col min="517" max="517" width="14.85546875" customWidth="1"/>
    <col min="518" max="528" width="0" hidden="1" customWidth="1"/>
    <col min="769" max="769" width="60" customWidth="1"/>
    <col min="770" max="771" width="15.140625" customWidth="1"/>
    <col min="772" max="772" width="14.140625" customWidth="1"/>
    <col min="773" max="773" width="14.85546875" customWidth="1"/>
    <col min="774" max="784" width="0" hidden="1" customWidth="1"/>
    <col min="1025" max="1025" width="60" customWidth="1"/>
    <col min="1026" max="1027" width="15.140625" customWidth="1"/>
    <col min="1028" max="1028" width="14.140625" customWidth="1"/>
    <col min="1029" max="1029" width="14.85546875" customWidth="1"/>
    <col min="1030" max="1040" width="0" hidden="1" customWidth="1"/>
    <col min="1281" max="1281" width="60" customWidth="1"/>
    <col min="1282" max="1283" width="15.140625" customWidth="1"/>
    <col min="1284" max="1284" width="14.140625" customWidth="1"/>
    <col min="1285" max="1285" width="14.85546875" customWidth="1"/>
    <col min="1286" max="1296" width="0" hidden="1" customWidth="1"/>
    <col min="1537" max="1537" width="60" customWidth="1"/>
    <col min="1538" max="1539" width="15.140625" customWidth="1"/>
    <col min="1540" max="1540" width="14.140625" customWidth="1"/>
    <col min="1541" max="1541" width="14.85546875" customWidth="1"/>
    <col min="1542" max="1552" width="0" hidden="1" customWidth="1"/>
    <col min="1793" max="1793" width="60" customWidth="1"/>
    <col min="1794" max="1795" width="15.140625" customWidth="1"/>
    <col min="1796" max="1796" width="14.140625" customWidth="1"/>
    <col min="1797" max="1797" width="14.85546875" customWidth="1"/>
    <col min="1798" max="1808" width="0" hidden="1" customWidth="1"/>
    <col min="2049" max="2049" width="60" customWidth="1"/>
    <col min="2050" max="2051" width="15.140625" customWidth="1"/>
    <col min="2052" max="2052" width="14.140625" customWidth="1"/>
    <col min="2053" max="2053" width="14.85546875" customWidth="1"/>
    <col min="2054" max="2064" width="0" hidden="1" customWidth="1"/>
    <col min="2305" max="2305" width="60" customWidth="1"/>
    <col min="2306" max="2307" width="15.140625" customWidth="1"/>
    <col min="2308" max="2308" width="14.140625" customWidth="1"/>
    <col min="2309" max="2309" width="14.85546875" customWidth="1"/>
    <col min="2310" max="2320" width="0" hidden="1" customWidth="1"/>
    <col min="2561" max="2561" width="60" customWidth="1"/>
    <col min="2562" max="2563" width="15.140625" customWidth="1"/>
    <col min="2564" max="2564" width="14.140625" customWidth="1"/>
    <col min="2565" max="2565" width="14.85546875" customWidth="1"/>
    <col min="2566" max="2576" width="0" hidden="1" customWidth="1"/>
    <col min="2817" max="2817" width="60" customWidth="1"/>
    <col min="2818" max="2819" width="15.140625" customWidth="1"/>
    <col min="2820" max="2820" width="14.140625" customWidth="1"/>
    <col min="2821" max="2821" width="14.85546875" customWidth="1"/>
    <col min="2822" max="2832" width="0" hidden="1" customWidth="1"/>
    <col min="3073" max="3073" width="60" customWidth="1"/>
    <col min="3074" max="3075" width="15.140625" customWidth="1"/>
    <col min="3076" max="3076" width="14.140625" customWidth="1"/>
    <col min="3077" max="3077" width="14.85546875" customWidth="1"/>
    <col min="3078" max="3088" width="0" hidden="1" customWidth="1"/>
    <col min="3329" max="3329" width="60" customWidth="1"/>
    <col min="3330" max="3331" width="15.140625" customWidth="1"/>
    <col min="3332" max="3332" width="14.140625" customWidth="1"/>
    <col min="3333" max="3333" width="14.85546875" customWidth="1"/>
    <col min="3334" max="3344" width="0" hidden="1" customWidth="1"/>
    <col min="3585" max="3585" width="60" customWidth="1"/>
    <col min="3586" max="3587" width="15.140625" customWidth="1"/>
    <col min="3588" max="3588" width="14.140625" customWidth="1"/>
    <col min="3589" max="3589" width="14.85546875" customWidth="1"/>
    <col min="3590" max="3600" width="0" hidden="1" customWidth="1"/>
    <col min="3841" max="3841" width="60" customWidth="1"/>
    <col min="3842" max="3843" width="15.140625" customWidth="1"/>
    <col min="3844" max="3844" width="14.140625" customWidth="1"/>
    <col min="3845" max="3845" width="14.85546875" customWidth="1"/>
    <col min="3846" max="3856" width="0" hidden="1" customWidth="1"/>
    <col min="4097" max="4097" width="60" customWidth="1"/>
    <col min="4098" max="4099" width="15.140625" customWidth="1"/>
    <col min="4100" max="4100" width="14.140625" customWidth="1"/>
    <col min="4101" max="4101" width="14.85546875" customWidth="1"/>
    <col min="4102" max="4112" width="0" hidden="1" customWidth="1"/>
    <col min="4353" max="4353" width="60" customWidth="1"/>
    <col min="4354" max="4355" width="15.140625" customWidth="1"/>
    <col min="4356" max="4356" width="14.140625" customWidth="1"/>
    <col min="4357" max="4357" width="14.85546875" customWidth="1"/>
    <col min="4358" max="4368" width="0" hidden="1" customWidth="1"/>
    <col min="4609" max="4609" width="60" customWidth="1"/>
    <col min="4610" max="4611" width="15.140625" customWidth="1"/>
    <col min="4612" max="4612" width="14.140625" customWidth="1"/>
    <col min="4613" max="4613" width="14.85546875" customWidth="1"/>
    <col min="4614" max="4624" width="0" hidden="1" customWidth="1"/>
    <col min="4865" max="4865" width="60" customWidth="1"/>
    <col min="4866" max="4867" width="15.140625" customWidth="1"/>
    <col min="4868" max="4868" width="14.140625" customWidth="1"/>
    <col min="4869" max="4869" width="14.85546875" customWidth="1"/>
    <col min="4870" max="4880" width="0" hidden="1" customWidth="1"/>
    <col min="5121" max="5121" width="60" customWidth="1"/>
    <col min="5122" max="5123" width="15.140625" customWidth="1"/>
    <col min="5124" max="5124" width="14.140625" customWidth="1"/>
    <col min="5125" max="5125" width="14.85546875" customWidth="1"/>
    <col min="5126" max="5136" width="0" hidden="1" customWidth="1"/>
    <col min="5377" max="5377" width="60" customWidth="1"/>
    <col min="5378" max="5379" width="15.140625" customWidth="1"/>
    <col min="5380" max="5380" width="14.140625" customWidth="1"/>
    <col min="5381" max="5381" width="14.85546875" customWidth="1"/>
    <col min="5382" max="5392" width="0" hidden="1" customWidth="1"/>
    <col min="5633" max="5633" width="60" customWidth="1"/>
    <col min="5634" max="5635" width="15.140625" customWidth="1"/>
    <col min="5636" max="5636" width="14.140625" customWidth="1"/>
    <col min="5637" max="5637" width="14.85546875" customWidth="1"/>
    <col min="5638" max="5648" width="0" hidden="1" customWidth="1"/>
    <col min="5889" max="5889" width="60" customWidth="1"/>
    <col min="5890" max="5891" width="15.140625" customWidth="1"/>
    <col min="5892" max="5892" width="14.140625" customWidth="1"/>
    <col min="5893" max="5893" width="14.85546875" customWidth="1"/>
    <col min="5894" max="5904" width="0" hidden="1" customWidth="1"/>
    <col min="6145" max="6145" width="60" customWidth="1"/>
    <col min="6146" max="6147" width="15.140625" customWidth="1"/>
    <col min="6148" max="6148" width="14.140625" customWidth="1"/>
    <col min="6149" max="6149" width="14.85546875" customWidth="1"/>
    <col min="6150" max="6160" width="0" hidden="1" customWidth="1"/>
    <col min="6401" max="6401" width="60" customWidth="1"/>
    <col min="6402" max="6403" width="15.140625" customWidth="1"/>
    <col min="6404" max="6404" width="14.140625" customWidth="1"/>
    <col min="6405" max="6405" width="14.85546875" customWidth="1"/>
    <col min="6406" max="6416" width="0" hidden="1" customWidth="1"/>
    <col min="6657" max="6657" width="60" customWidth="1"/>
    <col min="6658" max="6659" width="15.140625" customWidth="1"/>
    <col min="6660" max="6660" width="14.140625" customWidth="1"/>
    <col min="6661" max="6661" width="14.85546875" customWidth="1"/>
    <col min="6662" max="6672" width="0" hidden="1" customWidth="1"/>
    <col min="6913" max="6913" width="60" customWidth="1"/>
    <col min="6914" max="6915" width="15.140625" customWidth="1"/>
    <col min="6916" max="6916" width="14.140625" customWidth="1"/>
    <col min="6917" max="6917" width="14.85546875" customWidth="1"/>
    <col min="6918" max="6928" width="0" hidden="1" customWidth="1"/>
    <col min="7169" max="7169" width="60" customWidth="1"/>
    <col min="7170" max="7171" width="15.140625" customWidth="1"/>
    <col min="7172" max="7172" width="14.140625" customWidth="1"/>
    <col min="7173" max="7173" width="14.85546875" customWidth="1"/>
    <col min="7174" max="7184" width="0" hidden="1" customWidth="1"/>
    <col min="7425" max="7425" width="60" customWidth="1"/>
    <col min="7426" max="7427" width="15.140625" customWidth="1"/>
    <col min="7428" max="7428" width="14.140625" customWidth="1"/>
    <col min="7429" max="7429" width="14.85546875" customWidth="1"/>
    <col min="7430" max="7440" width="0" hidden="1" customWidth="1"/>
    <col min="7681" max="7681" width="60" customWidth="1"/>
    <col min="7682" max="7683" width="15.140625" customWidth="1"/>
    <col min="7684" max="7684" width="14.140625" customWidth="1"/>
    <col min="7685" max="7685" width="14.85546875" customWidth="1"/>
    <col min="7686" max="7696" width="0" hidden="1" customWidth="1"/>
    <col min="7937" max="7937" width="60" customWidth="1"/>
    <col min="7938" max="7939" width="15.140625" customWidth="1"/>
    <col min="7940" max="7940" width="14.140625" customWidth="1"/>
    <col min="7941" max="7941" width="14.85546875" customWidth="1"/>
    <col min="7942" max="7952" width="0" hidden="1" customWidth="1"/>
    <col min="8193" max="8193" width="60" customWidth="1"/>
    <col min="8194" max="8195" width="15.140625" customWidth="1"/>
    <col min="8196" max="8196" width="14.140625" customWidth="1"/>
    <col min="8197" max="8197" width="14.85546875" customWidth="1"/>
    <col min="8198" max="8208" width="0" hidden="1" customWidth="1"/>
    <col min="8449" max="8449" width="60" customWidth="1"/>
    <col min="8450" max="8451" width="15.140625" customWidth="1"/>
    <col min="8452" max="8452" width="14.140625" customWidth="1"/>
    <col min="8453" max="8453" width="14.85546875" customWidth="1"/>
    <col min="8454" max="8464" width="0" hidden="1" customWidth="1"/>
    <col min="8705" max="8705" width="60" customWidth="1"/>
    <col min="8706" max="8707" width="15.140625" customWidth="1"/>
    <col min="8708" max="8708" width="14.140625" customWidth="1"/>
    <col min="8709" max="8709" width="14.85546875" customWidth="1"/>
    <col min="8710" max="8720" width="0" hidden="1" customWidth="1"/>
    <col min="8961" max="8961" width="60" customWidth="1"/>
    <col min="8962" max="8963" width="15.140625" customWidth="1"/>
    <col min="8964" max="8964" width="14.140625" customWidth="1"/>
    <col min="8965" max="8965" width="14.85546875" customWidth="1"/>
    <col min="8966" max="8976" width="0" hidden="1" customWidth="1"/>
    <col min="9217" max="9217" width="60" customWidth="1"/>
    <col min="9218" max="9219" width="15.140625" customWidth="1"/>
    <col min="9220" max="9220" width="14.140625" customWidth="1"/>
    <col min="9221" max="9221" width="14.85546875" customWidth="1"/>
    <col min="9222" max="9232" width="0" hidden="1" customWidth="1"/>
    <col min="9473" max="9473" width="60" customWidth="1"/>
    <col min="9474" max="9475" width="15.140625" customWidth="1"/>
    <col min="9476" max="9476" width="14.140625" customWidth="1"/>
    <col min="9477" max="9477" width="14.85546875" customWidth="1"/>
    <col min="9478" max="9488" width="0" hidden="1" customWidth="1"/>
    <col min="9729" max="9729" width="60" customWidth="1"/>
    <col min="9730" max="9731" width="15.140625" customWidth="1"/>
    <col min="9732" max="9732" width="14.140625" customWidth="1"/>
    <col min="9733" max="9733" width="14.85546875" customWidth="1"/>
    <col min="9734" max="9744" width="0" hidden="1" customWidth="1"/>
    <col min="9985" max="9985" width="60" customWidth="1"/>
    <col min="9986" max="9987" width="15.140625" customWidth="1"/>
    <col min="9988" max="9988" width="14.140625" customWidth="1"/>
    <col min="9989" max="9989" width="14.85546875" customWidth="1"/>
    <col min="9990" max="10000" width="0" hidden="1" customWidth="1"/>
    <col min="10241" max="10241" width="60" customWidth="1"/>
    <col min="10242" max="10243" width="15.140625" customWidth="1"/>
    <col min="10244" max="10244" width="14.140625" customWidth="1"/>
    <col min="10245" max="10245" width="14.85546875" customWidth="1"/>
    <col min="10246" max="10256" width="0" hidden="1" customWidth="1"/>
    <col min="10497" max="10497" width="60" customWidth="1"/>
    <col min="10498" max="10499" width="15.140625" customWidth="1"/>
    <col min="10500" max="10500" width="14.140625" customWidth="1"/>
    <col min="10501" max="10501" width="14.85546875" customWidth="1"/>
    <col min="10502" max="10512" width="0" hidden="1" customWidth="1"/>
    <col min="10753" max="10753" width="60" customWidth="1"/>
    <col min="10754" max="10755" width="15.140625" customWidth="1"/>
    <col min="10756" max="10756" width="14.140625" customWidth="1"/>
    <col min="10757" max="10757" width="14.85546875" customWidth="1"/>
    <col min="10758" max="10768" width="0" hidden="1" customWidth="1"/>
    <col min="11009" max="11009" width="60" customWidth="1"/>
    <col min="11010" max="11011" width="15.140625" customWidth="1"/>
    <col min="11012" max="11012" width="14.140625" customWidth="1"/>
    <col min="11013" max="11013" width="14.85546875" customWidth="1"/>
    <col min="11014" max="11024" width="0" hidden="1" customWidth="1"/>
    <col min="11265" max="11265" width="60" customWidth="1"/>
    <col min="11266" max="11267" width="15.140625" customWidth="1"/>
    <col min="11268" max="11268" width="14.140625" customWidth="1"/>
    <col min="11269" max="11269" width="14.85546875" customWidth="1"/>
    <col min="11270" max="11280" width="0" hidden="1" customWidth="1"/>
    <col min="11521" max="11521" width="60" customWidth="1"/>
    <col min="11522" max="11523" width="15.140625" customWidth="1"/>
    <col min="11524" max="11524" width="14.140625" customWidth="1"/>
    <col min="11525" max="11525" width="14.85546875" customWidth="1"/>
    <col min="11526" max="11536" width="0" hidden="1" customWidth="1"/>
    <col min="11777" max="11777" width="60" customWidth="1"/>
    <col min="11778" max="11779" width="15.140625" customWidth="1"/>
    <col min="11780" max="11780" width="14.140625" customWidth="1"/>
    <col min="11781" max="11781" width="14.85546875" customWidth="1"/>
    <col min="11782" max="11792" width="0" hidden="1" customWidth="1"/>
    <col min="12033" max="12033" width="60" customWidth="1"/>
    <col min="12034" max="12035" width="15.140625" customWidth="1"/>
    <col min="12036" max="12036" width="14.140625" customWidth="1"/>
    <col min="12037" max="12037" width="14.85546875" customWidth="1"/>
    <col min="12038" max="12048" width="0" hidden="1" customWidth="1"/>
    <col min="12289" max="12289" width="60" customWidth="1"/>
    <col min="12290" max="12291" width="15.140625" customWidth="1"/>
    <col min="12292" max="12292" width="14.140625" customWidth="1"/>
    <col min="12293" max="12293" width="14.85546875" customWidth="1"/>
    <col min="12294" max="12304" width="0" hidden="1" customWidth="1"/>
    <col min="12545" max="12545" width="60" customWidth="1"/>
    <col min="12546" max="12547" width="15.140625" customWidth="1"/>
    <col min="12548" max="12548" width="14.140625" customWidth="1"/>
    <col min="12549" max="12549" width="14.85546875" customWidth="1"/>
    <col min="12550" max="12560" width="0" hidden="1" customWidth="1"/>
    <col min="12801" max="12801" width="60" customWidth="1"/>
    <col min="12802" max="12803" width="15.140625" customWidth="1"/>
    <col min="12804" max="12804" width="14.140625" customWidth="1"/>
    <col min="12805" max="12805" width="14.85546875" customWidth="1"/>
    <col min="12806" max="12816" width="0" hidden="1" customWidth="1"/>
    <col min="13057" max="13057" width="60" customWidth="1"/>
    <col min="13058" max="13059" width="15.140625" customWidth="1"/>
    <col min="13060" max="13060" width="14.140625" customWidth="1"/>
    <col min="13061" max="13061" width="14.85546875" customWidth="1"/>
    <col min="13062" max="13072" width="0" hidden="1" customWidth="1"/>
    <col min="13313" max="13313" width="60" customWidth="1"/>
    <col min="13314" max="13315" width="15.140625" customWidth="1"/>
    <col min="13316" max="13316" width="14.140625" customWidth="1"/>
    <col min="13317" max="13317" width="14.85546875" customWidth="1"/>
    <col min="13318" max="13328" width="0" hidden="1" customWidth="1"/>
    <col min="13569" max="13569" width="60" customWidth="1"/>
    <col min="13570" max="13571" width="15.140625" customWidth="1"/>
    <col min="13572" max="13572" width="14.140625" customWidth="1"/>
    <col min="13573" max="13573" width="14.85546875" customWidth="1"/>
    <col min="13574" max="13584" width="0" hidden="1" customWidth="1"/>
    <col min="13825" max="13825" width="60" customWidth="1"/>
    <col min="13826" max="13827" width="15.140625" customWidth="1"/>
    <col min="13828" max="13828" width="14.140625" customWidth="1"/>
    <col min="13829" max="13829" width="14.85546875" customWidth="1"/>
    <col min="13830" max="13840" width="0" hidden="1" customWidth="1"/>
    <col min="14081" max="14081" width="60" customWidth="1"/>
    <col min="14082" max="14083" width="15.140625" customWidth="1"/>
    <col min="14084" max="14084" width="14.140625" customWidth="1"/>
    <col min="14085" max="14085" width="14.85546875" customWidth="1"/>
    <col min="14086" max="14096" width="0" hidden="1" customWidth="1"/>
    <col min="14337" max="14337" width="60" customWidth="1"/>
    <col min="14338" max="14339" width="15.140625" customWidth="1"/>
    <col min="14340" max="14340" width="14.140625" customWidth="1"/>
    <col min="14341" max="14341" width="14.85546875" customWidth="1"/>
    <col min="14342" max="14352" width="0" hidden="1" customWidth="1"/>
    <col min="14593" max="14593" width="60" customWidth="1"/>
    <col min="14594" max="14595" width="15.140625" customWidth="1"/>
    <col min="14596" max="14596" width="14.140625" customWidth="1"/>
    <col min="14597" max="14597" width="14.85546875" customWidth="1"/>
    <col min="14598" max="14608" width="0" hidden="1" customWidth="1"/>
    <col min="14849" max="14849" width="60" customWidth="1"/>
    <col min="14850" max="14851" width="15.140625" customWidth="1"/>
    <col min="14852" max="14852" width="14.140625" customWidth="1"/>
    <col min="14853" max="14853" width="14.85546875" customWidth="1"/>
    <col min="14854" max="14864" width="0" hidden="1" customWidth="1"/>
    <col min="15105" max="15105" width="60" customWidth="1"/>
    <col min="15106" max="15107" width="15.140625" customWidth="1"/>
    <col min="15108" max="15108" width="14.140625" customWidth="1"/>
    <col min="15109" max="15109" width="14.85546875" customWidth="1"/>
    <col min="15110" max="15120" width="0" hidden="1" customWidth="1"/>
    <col min="15361" max="15361" width="60" customWidth="1"/>
    <col min="15362" max="15363" width="15.140625" customWidth="1"/>
    <col min="15364" max="15364" width="14.140625" customWidth="1"/>
    <col min="15365" max="15365" width="14.85546875" customWidth="1"/>
    <col min="15366" max="15376" width="0" hidden="1" customWidth="1"/>
    <col min="15617" max="15617" width="60" customWidth="1"/>
    <col min="15618" max="15619" width="15.140625" customWidth="1"/>
    <col min="15620" max="15620" width="14.140625" customWidth="1"/>
    <col min="15621" max="15621" width="14.85546875" customWidth="1"/>
    <col min="15622" max="15632" width="0" hidden="1" customWidth="1"/>
    <col min="15873" max="15873" width="60" customWidth="1"/>
    <col min="15874" max="15875" width="15.140625" customWidth="1"/>
    <col min="15876" max="15876" width="14.140625" customWidth="1"/>
    <col min="15877" max="15877" width="14.85546875" customWidth="1"/>
    <col min="15878" max="15888" width="0" hidden="1" customWidth="1"/>
    <col min="16129" max="16129" width="60" customWidth="1"/>
    <col min="16130" max="16131" width="15.140625" customWidth="1"/>
    <col min="16132" max="16132" width="14.140625" customWidth="1"/>
    <col min="16133" max="16133" width="14.85546875" customWidth="1"/>
    <col min="16134" max="16144" width="0" hidden="1" customWidth="1"/>
  </cols>
  <sheetData>
    <row r="1" spans="1:39" ht="15" customHeight="1" x14ac:dyDescent="0.2">
      <c r="D1" s="163" t="s">
        <v>87</v>
      </c>
      <c r="E1" s="164"/>
    </row>
    <row r="2" spans="1:39" ht="48" customHeight="1" x14ac:dyDescent="0.2">
      <c r="D2" s="164"/>
      <c r="E2" s="164"/>
    </row>
    <row r="3" spans="1:39" ht="36" customHeight="1" x14ac:dyDescent="0.2">
      <c r="A3" s="165" t="s">
        <v>85</v>
      </c>
      <c r="B3" s="165"/>
      <c r="C3" s="165"/>
      <c r="D3" s="164"/>
      <c r="E3" s="164"/>
    </row>
    <row r="4" spans="1:39" ht="15" customHeight="1" x14ac:dyDescent="0.2">
      <c r="A4" s="166" t="s">
        <v>0</v>
      </c>
      <c r="B4" s="168" t="s">
        <v>1</v>
      </c>
      <c r="C4" s="169"/>
      <c r="D4" s="168" t="s">
        <v>2</v>
      </c>
      <c r="E4" s="169"/>
    </row>
    <row r="5" spans="1:39" ht="15" customHeight="1" x14ac:dyDescent="0.2">
      <c r="A5" s="167"/>
      <c r="B5" s="25" t="s">
        <v>3</v>
      </c>
      <c r="C5" s="25" t="s">
        <v>4</v>
      </c>
      <c r="D5" s="25" t="s">
        <v>3</v>
      </c>
      <c r="E5" s="25" t="s">
        <v>4</v>
      </c>
    </row>
    <row r="6" spans="1:39" ht="44.25" customHeight="1" x14ac:dyDescent="0.2">
      <c r="A6" s="167"/>
      <c r="B6" s="170" t="s">
        <v>5</v>
      </c>
      <c r="C6" s="170" t="s">
        <v>6</v>
      </c>
      <c r="D6" s="170" t="s">
        <v>5</v>
      </c>
      <c r="E6" s="170" t="s">
        <v>6</v>
      </c>
    </row>
    <row r="7" spans="1:39" ht="15" customHeight="1" x14ac:dyDescent="0.2">
      <c r="A7" s="167"/>
      <c r="B7" s="170"/>
      <c r="C7" s="170"/>
      <c r="D7" s="170"/>
      <c r="E7" s="170"/>
    </row>
    <row r="8" spans="1:39" s="1" customFormat="1" ht="15" customHeight="1" x14ac:dyDescent="0.2">
      <c r="A8" s="23">
        <v>1</v>
      </c>
      <c r="B8" s="24">
        <v>2</v>
      </c>
      <c r="C8" s="24">
        <v>3</v>
      </c>
      <c r="D8" s="24">
        <v>4</v>
      </c>
      <c r="E8" s="24">
        <v>5</v>
      </c>
    </row>
    <row r="9" spans="1:39" ht="15.75" x14ac:dyDescent="0.2">
      <c r="A9" s="134" t="s">
        <v>7</v>
      </c>
      <c r="B9" s="135"/>
      <c r="C9" s="135"/>
      <c r="D9" s="135"/>
      <c r="E9" s="135"/>
    </row>
    <row r="10" spans="1:39" ht="12.75" x14ac:dyDescent="0.2">
      <c r="A10" s="29" t="s">
        <v>28</v>
      </c>
      <c r="B10" s="36">
        <v>95.999999999999986</v>
      </c>
      <c r="C10" s="37">
        <v>6.7000000000000004E-2</v>
      </c>
      <c r="D10" s="36">
        <v>138.00000000000003</v>
      </c>
      <c r="E10" s="37">
        <v>6.7000000000000004E-2</v>
      </c>
      <c r="G10" s="3">
        <v>102.00000000000001</v>
      </c>
      <c r="H10" s="8">
        <v>0.05</v>
      </c>
      <c r="I10" s="4">
        <v>84</v>
      </c>
      <c r="J10" s="12">
        <v>0.05</v>
      </c>
      <c r="L10" s="14">
        <f>B10-G10</f>
        <v>-6.0000000000000284</v>
      </c>
      <c r="M10" s="14">
        <f>C10-H10</f>
        <v>1.7000000000000001E-2</v>
      </c>
      <c r="N10" s="14">
        <f>D10-I10</f>
        <v>54.000000000000028</v>
      </c>
      <c r="O10" s="14">
        <f>E10-J10</f>
        <v>1.7000000000000001E-2</v>
      </c>
      <c r="Q10" s="83">
        <f>E10-C10</f>
        <v>0</v>
      </c>
      <c r="S10" s="75"/>
      <c r="AC10" s="84">
        <f>C10-E10</f>
        <v>0</v>
      </c>
    </row>
    <row r="11" spans="1:39" ht="12.75" x14ac:dyDescent="0.2">
      <c r="A11" s="29" t="s">
        <v>8</v>
      </c>
      <c r="B11" s="36">
        <v>1616</v>
      </c>
      <c r="C11" s="37">
        <v>0.63</v>
      </c>
      <c r="D11" s="36">
        <v>1738</v>
      </c>
      <c r="E11" s="37">
        <v>0.63</v>
      </c>
      <c r="G11" s="3">
        <v>836</v>
      </c>
      <c r="H11" s="8">
        <v>0.318</v>
      </c>
      <c r="I11" s="4">
        <v>987</v>
      </c>
      <c r="J11" s="12">
        <v>0.318</v>
      </c>
      <c r="L11" s="14">
        <f t="shared" ref="L11:O79" si="0">B11-G11</f>
        <v>780</v>
      </c>
      <c r="M11" s="14">
        <f t="shared" si="0"/>
        <v>0.312</v>
      </c>
      <c r="N11" s="14">
        <f t="shared" si="0"/>
        <v>751</v>
      </c>
      <c r="O11" s="14">
        <f t="shared" si="0"/>
        <v>0.312</v>
      </c>
      <c r="Q11" s="83">
        <f t="shared" ref="Q11:Q78" si="1">E11-C11</f>
        <v>0</v>
      </c>
      <c r="S11" s="75"/>
      <c r="AC11" s="84">
        <f t="shared" ref="AC11:AC74" si="2">C11-E11</f>
        <v>0</v>
      </c>
    </row>
    <row r="12" spans="1:39" ht="12.75" x14ac:dyDescent="0.2">
      <c r="A12" s="29" t="s">
        <v>76</v>
      </c>
      <c r="B12" s="36">
        <v>486483</v>
      </c>
      <c r="C12" s="37">
        <v>220.99800000000002</v>
      </c>
      <c r="D12" s="36">
        <v>515988</v>
      </c>
      <c r="E12" s="37">
        <v>220.99800000000002</v>
      </c>
      <c r="G12" s="3">
        <v>477469</v>
      </c>
      <c r="H12" s="8">
        <v>220.06700000000004</v>
      </c>
      <c r="I12" s="4">
        <v>453268</v>
      </c>
      <c r="J12" s="12">
        <v>220.06700000000004</v>
      </c>
      <c r="L12" s="14">
        <f t="shared" si="0"/>
        <v>9014</v>
      </c>
      <c r="M12" s="14">
        <f t="shared" si="0"/>
        <v>0.93099999999998317</v>
      </c>
      <c r="N12" s="14">
        <f t="shared" si="0"/>
        <v>62720</v>
      </c>
      <c r="O12" s="14">
        <f t="shared" si="0"/>
        <v>0.93099999999998317</v>
      </c>
      <c r="Q12" s="83">
        <f t="shared" si="1"/>
        <v>0</v>
      </c>
      <c r="S12" s="75">
        <f>B12+D12</f>
        <v>1002471</v>
      </c>
      <c r="U12">
        <v>232.48500000000001</v>
      </c>
      <c r="W12" t="s">
        <v>64</v>
      </c>
      <c r="AC12" s="84">
        <f t="shared" si="2"/>
        <v>0</v>
      </c>
    </row>
    <row r="13" spans="1:39" ht="12.75" x14ac:dyDescent="0.2">
      <c r="A13" s="29" t="s">
        <v>47</v>
      </c>
      <c r="B13" s="36">
        <v>4184</v>
      </c>
      <c r="C13" s="37">
        <v>1.57</v>
      </c>
      <c r="D13" s="36">
        <v>4136</v>
      </c>
      <c r="E13" s="37">
        <v>1.57</v>
      </c>
      <c r="G13" s="3">
        <v>4967</v>
      </c>
      <c r="H13" s="8">
        <v>1.77</v>
      </c>
      <c r="I13" s="4">
        <v>4697</v>
      </c>
      <c r="J13" s="12">
        <v>1.77</v>
      </c>
      <c r="L13" s="14">
        <f t="shared" si="0"/>
        <v>-783</v>
      </c>
      <c r="M13" s="14">
        <f t="shared" si="0"/>
        <v>-0.19999999999999996</v>
      </c>
      <c r="N13" s="14">
        <f t="shared" si="0"/>
        <v>-561</v>
      </c>
      <c r="O13" s="14">
        <f t="shared" si="0"/>
        <v>-0.19999999999999996</v>
      </c>
      <c r="Q13" s="83">
        <f t="shared" si="1"/>
        <v>0</v>
      </c>
      <c r="S13" s="75"/>
      <c r="AC13" s="84">
        <f t="shared" si="2"/>
        <v>0</v>
      </c>
    </row>
    <row r="14" spans="1:39" ht="38.25" x14ac:dyDescent="0.2">
      <c r="A14" s="29" t="s">
        <v>9</v>
      </c>
      <c r="B14" s="36">
        <v>10092</v>
      </c>
      <c r="C14" s="37">
        <v>3.355</v>
      </c>
      <c r="D14" s="36">
        <v>10976</v>
      </c>
      <c r="E14" s="37">
        <v>3.355</v>
      </c>
      <c r="G14" s="3">
        <v>10535</v>
      </c>
      <c r="H14" s="8">
        <v>3.31</v>
      </c>
      <c r="I14" s="4">
        <v>9581</v>
      </c>
      <c r="J14" s="12">
        <v>3.31</v>
      </c>
      <c r="L14" s="14">
        <f t="shared" si="0"/>
        <v>-443</v>
      </c>
      <c r="M14" s="14">
        <f t="shared" si="0"/>
        <v>4.4999999999999929E-2</v>
      </c>
      <c r="N14" s="14">
        <f t="shared" si="0"/>
        <v>1395</v>
      </c>
      <c r="O14" s="14">
        <f t="shared" si="0"/>
        <v>4.4999999999999929E-2</v>
      </c>
      <c r="Q14" s="83">
        <f t="shared" si="1"/>
        <v>0</v>
      </c>
      <c r="S14" s="75">
        <f>1014341000/1000</f>
        <v>1014341</v>
      </c>
      <c r="AC14" s="84">
        <f t="shared" si="2"/>
        <v>0</v>
      </c>
      <c r="AM14" s="75"/>
    </row>
    <row r="15" spans="1:39" ht="38.25" x14ac:dyDescent="0.2">
      <c r="A15" s="29" t="s">
        <v>10</v>
      </c>
      <c r="B15" s="36">
        <v>9952</v>
      </c>
      <c r="C15" s="37">
        <v>3.1310527960012493</v>
      </c>
      <c r="D15" s="36">
        <v>10093</v>
      </c>
      <c r="E15" s="37">
        <v>3.1310527960012493</v>
      </c>
      <c r="G15" s="3">
        <v>10461</v>
      </c>
      <c r="H15" s="8">
        <v>3.5</v>
      </c>
      <c r="I15" s="4">
        <v>10620</v>
      </c>
      <c r="J15" s="12">
        <v>3.5</v>
      </c>
      <c r="L15" s="14">
        <f t="shared" si="0"/>
        <v>-509</v>
      </c>
      <c r="M15" s="14">
        <f t="shared" si="0"/>
        <v>-0.36894720399875069</v>
      </c>
      <c r="N15" s="14">
        <f t="shared" si="0"/>
        <v>-527</v>
      </c>
      <c r="O15" s="14">
        <f t="shared" si="0"/>
        <v>-0.36894720399875069</v>
      </c>
      <c r="Q15" s="83">
        <f t="shared" si="1"/>
        <v>0</v>
      </c>
      <c r="S15" s="75">
        <f>S14-S12</f>
        <v>11870</v>
      </c>
      <c r="AC15" s="84">
        <f t="shared" si="2"/>
        <v>0</v>
      </c>
    </row>
    <row r="16" spans="1:39" ht="12.75" x14ac:dyDescent="0.2">
      <c r="A16" s="29" t="s">
        <v>68</v>
      </c>
      <c r="B16" s="36">
        <v>515.00000000000011</v>
      </c>
      <c r="C16" s="37">
        <v>0.28000000000000003</v>
      </c>
      <c r="D16" s="36">
        <v>479.00000000000011</v>
      </c>
      <c r="E16" s="37">
        <v>0.28000000000000003</v>
      </c>
      <c r="G16" s="3">
        <v>1726</v>
      </c>
      <c r="H16" s="8">
        <v>0.95199999999999996</v>
      </c>
      <c r="I16" s="4">
        <v>1835</v>
      </c>
      <c r="J16" s="12">
        <v>0.95199999999999996</v>
      </c>
      <c r="L16" s="14">
        <f t="shared" si="0"/>
        <v>-1211</v>
      </c>
      <c r="M16" s="14">
        <f t="shared" si="0"/>
        <v>-0.67199999999999993</v>
      </c>
      <c r="N16" s="14">
        <f t="shared" si="0"/>
        <v>-1356</v>
      </c>
      <c r="O16" s="14">
        <f t="shared" si="0"/>
        <v>-0.67199999999999993</v>
      </c>
      <c r="Q16" s="83">
        <f t="shared" si="1"/>
        <v>0</v>
      </c>
      <c r="S16" s="75"/>
      <c r="AC16" s="84">
        <f t="shared" si="2"/>
        <v>0</v>
      </c>
    </row>
    <row r="17" spans="1:32" ht="12.75" x14ac:dyDescent="0.2">
      <c r="A17" s="29" t="s">
        <v>11</v>
      </c>
      <c r="B17" s="36">
        <v>967</v>
      </c>
      <c r="C17" s="37">
        <v>0.55000000000000004</v>
      </c>
      <c r="D17" s="36">
        <v>930.00000000000011</v>
      </c>
      <c r="E17" s="37">
        <v>0.55000000000000004</v>
      </c>
      <c r="G17" s="3">
        <v>1761</v>
      </c>
      <c r="H17" s="8">
        <v>0.48000000000000009</v>
      </c>
      <c r="I17" s="4">
        <v>1808</v>
      </c>
      <c r="J17" s="12">
        <v>0.48000000000000009</v>
      </c>
      <c r="L17" s="14">
        <f t="shared" si="0"/>
        <v>-794</v>
      </c>
      <c r="M17" s="14">
        <f t="shared" si="0"/>
        <v>6.9999999999999951E-2</v>
      </c>
      <c r="N17" s="14">
        <f t="shared" si="0"/>
        <v>-877.99999999999989</v>
      </c>
      <c r="O17" s="14">
        <f t="shared" si="0"/>
        <v>6.9999999999999951E-2</v>
      </c>
      <c r="Q17" s="83">
        <f t="shared" si="1"/>
        <v>0</v>
      </c>
      <c r="S17" s="75"/>
      <c r="AC17" s="84">
        <f t="shared" si="2"/>
        <v>0</v>
      </c>
    </row>
    <row r="18" spans="1:32" ht="12.75" x14ac:dyDescent="0.2">
      <c r="A18" s="29" t="s">
        <v>12</v>
      </c>
      <c r="B18" s="36">
        <v>264</v>
      </c>
      <c r="C18" s="37">
        <v>0.18</v>
      </c>
      <c r="D18" s="36">
        <v>362</v>
      </c>
      <c r="E18" s="37">
        <v>0.18</v>
      </c>
      <c r="G18" s="3">
        <v>351</v>
      </c>
      <c r="H18" s="8">
        <v>0.14500000000000002</v>
      </c>
      <c r="I18" s="4">
        <v>229</v>
      </c>
      <c r="J18" s="12">
        <v>0.14500000000000002</v>
      </c>
      <c r="L18" s="14">
        <f t="shared" si="0"/>
        <v>-87</v>
      </c>
      <c r="M18" s="14">
        <f t="shared" si="0"/>
        <v>3.4999999999999976E-2</v>
      </c>
      <c r="N18" s="14">
        <f t="shared" si="0"/>
        <v>133</v>
      </c>
      <c r="O18" s="14">
        <f t="shared" si="0"/>
        <v>3.4999999999999976E-2</v>
      </c>
      <c r="Q18" s="83">
        <f t="shared" si="1"/>
        <v>0</v>
      </c>
      <c r="S18" s="75"/>
      <c r="AC18" s="84">
        <f t="shared" si="2"/>
        <v>0</v>
      </c>
    </row>
    <row r="19" spans="1:32" ht="12.75" x14ac:dyDescent="0.2">
      <c r="A19" s="29" t="s">
        <v>71</v>
      </c>
      <c r="B19" s="89">
        <v>11770</v>
      </c>
      <c r="C19" s="90">
        <v>3.3400000000000003</v>
      </c>
      <c r="D19" s="89">
        <v>12270</v>
      </c>
      <c r="E19" s="90">
        <v>3.3400000000000003</v>
      </c>
      <c r="G19" s="3">
        <v>11390</v>
      </c>
      <c r="H19" s="8">
        <v>3.91</v>
      </c>
      <c r="I19" s="4">
        <v>10913</v>
      </c>
      <c r="J19" s="12">
        <v>3.91</v>
      </c>
      <c r="L19" s="14">
        <f t="shared" si="0"/>
        <v>380</v>
      </c>
      <c r="M19" s="14">
        <f t="shared" si="0"/>
        <v>-0.56999999999999984</v>
      </c>
      <c r="N19" s="14">
        <f t="shared" si="0"/>
        <v>1357</v>
      </c>
      <c r="O19" s="14">
        <f t="shared" si="0"/>
        <v>-0.56999999999999984</v>
      </c>
      <c r="Q19" s="83">
        <f t="shared" si="1"/>
        <v>0</v>
      </c>
      <c r="S19" s="75"/>
      <c r="AC19" s="84">
        <f t="shared" si="2"/>
        <v>0</v>
      </c>
      <c r="AF19" s="85"/>
    </row>
    <row r="20" spans="1:32" ht="25.5" x14ac:dyDescent="0.2">
      <c r="A20" s="29" t="s">
        <v>13</v>
      </c>
      <c r="B20" s="36">
        <v>700</v>
      </c>
      <c r="C20" s="37">
        <v>0.38</v>
      </c>
      <c r="D20" s="36">
        <v>641.00000000000011</v>
      </c>
      <c r="E20" s="37">
        <v>0.38</v>
      </c>
      <c r="G20" s="3">
        <v>470.99999999999989</v>
      </c>
      <c r="H20" s="8">
        <v>0.27</v>
      </c>
      <c r="I20" s="4">
        <v>458.99999999999994</v>
      </c>
      <c r="J20" s="12">
        <v>0.27</v>
      </c>
      <c r="L20" s="14">
        <f t="shared" si="0"/>
        <v>229.00000000000011</v>
      </c>
      <c r="M20" s="14">
        <f t="shared" si="0"/>
        <v>0.10999999999999999</v>
      </c>
      <c r="N20" s="14">
        <f t="shared" si="0"/>
        <v>182.00000000000017</v>
      </c>
      <c r="O20" s="14">
        <f t="shared" si="0"/>
        <v>0.10999999999999999</v>
      </c>
      <c r="Q20" s="83">
        <f t="shared" si="1"/>
        <v>0</v>
      </c>
      <c r="S20" s="75"/>
      <c r="AC20" s="84">
        <f t="shared" si="2"/>
        <v>0</v>
      </c>
    </row>
    <row r="21" spans="1:32" ht="12.75" x14ac:dyDescent="0.2">
      <c r="A21" s="29" t="s">
        <v>14</v>
      </c>
      <c r="B21" s="36">
        <v>5431</v>
      </c>
      <c r="C21" s="37">
        <v>3.1829999999999998</v>
      </c>
      <c r="D21" s="36">
        <v>5711.0000000000009</v>
      </c>
      <c r="E21" s="37">
        <v>3.1829999999999998</v>
      </c>
      <c r="G21" s="3">
        <v>4707</v>
      </c>
      <c r="H21" s="8">
        <v>4.3500000000000005</v>
      </c>
      <c r="I21" s="4">
        <v>4680.0000000000027</v>
      </c>
      <c r="J21" s="12">
        <v>4.3500000000000005</v>
      </c>
      <c r="L21" s="14">
        <f t="shared" si="0"/>
        <v>724</v>
      </c>
      <c r="M21" s="14">
        <f t="shared" si="0"/>
        <v>-1.1670000000000007</v>
      </c>
      <c r="N21" s="14">
        <f t="shared" si="0"/>
        <v>1030.9999999999982</v>
      </c>
      <c r="O21" s="14">
        <f t="shared" si="0"/>
        <v>-1.1670000000000007</v>
      </c>
      <c r="Q21" s="83">
        <f t="shared" si="1"/>
        <v>0</v>
      </c>
      <c r="S21" s="75"/>
      <c r="AC21" s="84">
        <f t="shared" si="2"/>
        <v>0</v>
      </c>
    </row>
    <row r="22" spans="1:32" ht="25.5" x14ac:dyDescent="0.2">
      <c r="A22" s="29" t="s">
        <v>15</v>
      </c>
      <c r="B22" s="36">
        <v>92.000000000000014</v>
      </c>
      <c r="C22" s="37">
        <v>0.05</v>
      </c>
      <c r="D22" s="36">
        <v>95.999999999999986</v>
      </c>
      <c r="E22" s="37">
        <v>0.05</v>
      </c>
      <c r="G22" s="3">
        <v>58</v>
      </c>
      <c r="H22" s="8">
        <v>0.04</v>
      </c>
      <c r="I22" s="4">
        <v>60</v>
      </c>
      <c r="J22" s="12">
        <v>0.04</v>
      </c>
      <c r="L22" s="14">
        <f t="shared" si="0"/>
        <v>34.000000000000014</v>
      </c>
      <c r="M22" s="14">
        <f t="shared" si="0"/>
        <v>1.0000000000000002E-2</v>
      </c>
      <c r="N22" s="14">
        <f t="shared" si="0"/>
        <v>35.999999999999986</v>
      </c>
      <c r="O22" s="14">
        <f t="shared" si="0"/>
        <v>1.0000000000000002E-2</v>
      </c>
      <c r="Q22" s="83">
        <f t="shared" si="1"/>
        <v>0</v>
      </c>
      <c r="S22" s="75"/>
      <c r="AC22" s="84">
        <f t="shared" si="2"/>
        <v>0</v>
      </c>
    </row>
    <row r="23" spans="1:32" ht="12.75" x14ac:dyDescent="0.2">
      <c r="A23" s="29" t="s">
        <v>16</v>
      </c>
      <c r="B23" s="36">
        <v>302.99999999999994</v>
      </c>
      <c r="C23" s="37">
        <v>0.18</v>
      </c>
      <c r="D23" s="36">
        <v>315</v>
      </c>
      <c r="E23" s="37">
        <v>0.18</v>
      </c>
      <c r="G23" s="3">
        <v>148</v>
      </c>
      <c r="H23" s="8">
        <v>9.0000000000000011E-2</v>
      </c>
      <c r="I23" s="4">
        <v>166</v>
      </c>
      <c r="J23" s="12">
        <v>9.0000000000000011E-2</v>
      </c>
      <c r="L23" s="14">
        <f t="shared" si="0"/>
        <v>154.99999999999994</v>
      </c>
      <c r="M23" s="14">
        <f t="shared" si="0"/>
        <v>8.9999999999999983E-2</v>
      </c>
      <c r="N23" s="14">
        <f t="shared" si="0"/>
        <v>149</v>
      </c>
      <c r="O23" s="14">
        <f t="shared" si="0"/>
        <v>8.9999999999999983E-2</v>
      </c>
      <c r="Q23" s="83">
        <f t="shared" si="1"/>
        <v>0</v>
      </c>
      <c r="S23" s="75"/>
      <c r="AC23" s="84">
        <f t="shared" si="2"/>
        <v>0</v>
      </c>
    </row>
    <row r="24" spans="1:32" ht="12.75" x14ac:dyDescent="0.2">
      <c r="A24" s="29" t="s">
        <v>17</v>
      </c>
      <c r="B24" s="36">
        <v>753</v>
      </c>
      <c r="C24" s="37">
        <v>0.31</v>
      </c>
      <c r="D24" s="36">
        <v>714</v>
      </c>
      <c r="E24" s="37">
        <v>0.31</v>
      </c>
      <c r="G24" s="3">
        <v>52</v>
      </c>
      <c r="H24" s="8">
        <v>3.0000000000000002E-2</v>
      </c>
      <c r="I24" s="4">
        <v>46</v>
      </c>
      <c r="J24" s="12">
        <v>3.0000000000000002E-2</v>
      </c>
      <c r="L24" s="14">
        <f t="shared" si="0"/>
        <v>701</v>
      </c>
      <c r="M24" s="14">
        <f t="shared" si="0"/>
        <v>0.27999999999999997</v>
      </c>
      <c r="N24" s="14">
        <f t="shared" si="0"/>
        <v>668</v>
      </c>
      <c r="O24" s="14">
        <f t="shared" si="0"/>
        <v>0.27999999999999997</v>
      </c>
      <c r="Q24" s="26">
        <f t="shared" si="1"/>
        <v>0</v>
      </c>
      <c r="S24" s="75"/>
      <c r="AC24" s="84">
        <f t="shared" si="2"/>
        <v>0</v>
      </c>
    </row>
    <row r="25" spans="1:32" ht="12.75" x14ac:dyDescent="0.2">
      <c r="A25" s="29" t="s">
        <v>18</v>
      </c>
      <c r="B25" s="36">
        <v>650</v>
      </c>
      <c r="C25" s="37">
        <v>0.43</v>
      </c>
      <c r="D25" s="36">
        <v>869</v>
      </c>
      <c r="E25" s="37">
        <v>0.43</v>
      </c>
      <c r="G25" s="3">
        <v>257</v>
      </c>
      <c r="H25" s="8">
        <v>0.14499999999999996</v>
      </c>
      <c r="I25" s="4">
        <v>221</v>
      </c>
      <c r="J25" s="12">
        <v>0.14499999999999996</v>
      </c>
      <c r="L25" s="14">
        <f t="shared" si="0"/>
        <v>393</v>
      </c>
      <c r="M25" s="14">
        <f t="shared" si="0"/>
        <v>0.28500000000000003</v>
      </c>
      <c r="N25" s="14">
        <f t="shared" si="0"/>
        <v>648</v>
      </c>
      <c r="O25" s="14">
        <f t="shared" si="0"/>
        <v>0.28500000000000003</v>
      </c>
      <c r="Q25" s="26">
        <f t="shared" si="1"/>
        <v>0</v>
      </c>
      <c r="S25" s="75"/>
      <c r="AC25" s="84">
        <f t="shared" si="2"/>
        <v>0</v>
      </c>
    </row>
    <row r="26" spans="1:32" ht="12.75" x14ac:dyDescent="0.2">
      <c r="A26" s="29" t="s">
        <v>19</v>
      </c>
      <c r="B26" s="36">
        <v>233</v>
      </c>
      <c r="C26" s="37">
        <v>0.18</v>
      </c>
      <c r="D26" s="36">
        <v>404.99999999999994</v>
      </c>
      <c r="E26" s="37">
        <v>0.18</v>
      </c>
      <c r="G26" s="3">
        <v>342</v>
      </c>
      <c r="H26" s="8">
        <v>0.20999999999999996</v>
      </c>
      <c r="I26" s="4">
        <v>377.99999999999994</v>
      </c>
      <c r="J26" s="12">
        <v>0.20999999999999996</v>
      </c>
      <c r="L26" s="14">
        <f t="shared" si="0"/>
        <v>-109</v>
      </c>
      <c r="M26" s="14">
        <f t="shared" si="0"/>
        <v>-2.9999999999999971E-2</v>
      </c>
      <c r="N26" s="14">
        <f t="shared" si="0"/>
        <v>27</v>
      </c>
      <c r="O26" s="14">
        <f t="shared" si="0"/>
        <v>-2.9999999999999971E-2</v>
      </c>
      <c r="Q26" s="26">
        <f t="shared" si="1"/>
        <v>0</v>
      </c>
      <c r="S26" s="75"/>
      <c r="AC26" s="84">
        <f t="shared" si="2"/>
        <v>0</v>
      </c>
    </row>
    <row r="27" spans="1:32" ht="25.5" x14ac:dyDescent="0.2">
      <c r="A27" s="29" t="s">
        <v>20</v>
      </c>
      <c r="B27" s="36">
        <v>105</v>
      </c>
      <c r="C27" s="37">
        <v>9.5000000000000001E-2</v>
      </c>
      <c r="D27" s="36">
        <v>227</v>
      </c>
      <c r="E27" s="37">
        <v>9.5000000000000001E-2</v>
      </c>
      <c r="G27" s="3">
        <v>216.00000000000003</v>
      </c>
      <c r="H27" s="8">
        <v>0.33</v>
      </c>
      <c r="I27" s="4">
        <v>215.99999999999997</v>
      </c>
      <c r="J27" s="12">
        <v>0.33</v>
      </c>
      <c r="L27" s="14">
        <f t="shared" si="0"/>
        <v>-111.00000000000003</v>
      </c>
      <c r="M27" s="14">
        <f t="shared" si="0"/>
        <v>-0.23500000000000001</v>
      </c>
      <c r="N27" s="14">
        <f t="shared" si="0"/>
        <v>11.000000000000028</v>
      </c>
      <c r="O27" s="14">
        <f t="shared" si="0"/>
        <v>-0.23500000000000001</v>
      </c>
      <c r="Q27" s="26">
        <f t="shared" si="1"/>
        <v>0</v>
      </c>
      <c r="S27" s="75"/>
      <c r="AC27" s="84">
        <f t="shared" si="2"/>
        <v>0</v>
      </c>
    </row>
    <row r="28" spans="1:32" ht="12.75" x14ac:dyDescent="0.2">
      <c r="A28" s="29" t="s">
        <v>37</v>
      </c>
      <c r="B28" s="36">
        <v>797.99999999999989</v>
      </c>
      <c r="C28" s="37">
        <v>0.46</v>
      </c>
      <c r="D28" s="36">
        <v>804.99999999999989</v>
      </c>
      <c r="E28" s="37">
        <v>0.46</v>
      </c>
      <c r="G28" s="3">
        <v>783</v>
      </c>
      <c r="H28" s="8">
        <v>0.32</v>
      </c>
      <c r="I28" s="4">
        <v>817</v>
      </c>
      <c r="J28" s="12">
        <v>0.32</v>
      </c>
      <c r="L28" s="14">
        <f t="shared" si="0"/>
        <v>14.999999999999886</v>
      </c>
      <c r="M28" s="14">
        <f t="shared" si="0"/>
        <v>0.14000000000000001</v>
      </c>
      <c r="N28" s="14">
        <f t="shared" si="0"/>
        <v>-12.000000000000114</v>
      </c>
      <c r="O28" s="14">
        <f t="shared" si="0"/>
        <v>0.14000000000000001</v>
      </c>
      <c r="Q28" s="26">
        <f t="shared" si="1"/>
        <v>0</v>
      </c>
      <c r="S28" s="75"/>
      <c r="AC28" s="84">
        <f t="shared" si="2"/>
        <v>0</v>
      </c>
    </row>
    <row r="29" spans="1:32" ht="12.75" x14ac:dyDescent="0.2">
      <c r="A29" s="29" t="s">
        <v>22</v>
      </c>
      <c r="B29" s="36">
        <v>773.00000000000011</v>
      </c>
      <c r="C29" s="37">
        <v>0.53</v>
      </c>
      <c r="D29" s="36">
        <v>1101.9999999999998</v>
      </c>
      <c r="E29" s="37">
        <v>0.53</v>
      </c>
      <c r="G29" s="3"/>
      <c r="H29" s="8"/>
      <c r="I29" s="4"/>
      <c r="J29" s="12"/>
      <c r="L29" s="14"/>
      <c r="M29" s="14"/>
      <c r="N29" s="14"/>
      <c r="O29" s="14"/>
      <c r="Q29" s="26">
        <f t="shared" si="1"/>
        <v>0</v>
      </c>
      <c r="S29" s="75"/>
      <c r="AC29" s="84">
        <f t="shared" si="2"/>
        <v>0</v>
      </c>
    </row>
    <row r="30" spans="1:32" ht="12.75" x14ac:dyDescent="0.2">
      <c r="A30" s="29" t="s">
        <v>24</v>
      </c>
      <c r="B30" s="36">
        <v>1785</v>
      </c>
      <c r="C30" s="37">
        <v>0.88</v>
      </c>
      <c r="D30" s="36">
        <v>1845.0000000000005</v>
      </c>
      <c r="E30" s="37">
        <v>0.88</v>
      </c>
      <c r="G30" s="3"/>
      <c r="H30" s="8"/>
      <c r="I30" s="4"/>
      <c r="J30" s="12"/>
      <c r="L30" s="14"/>
      <c r="M30" s="14"/>
      <c r="N30" s="14"/>
      <c r="O30" s="14"/>
      <c r="Q30" s="26">
        <f t="shared" si="1"/>
        <v>0</v>
      </c>
      <c r="S30" s="75"/>
      <c r="AC30" s="84">
        <f t="shared" si="2"/>
        <v>0</v>
      </c>
    </row>
    <row r="31" spans="1:32" ht="12.75" x14ac:dyDescent="0.2">
      <c r="A31" s="29" t="s">
        <v>27</v>
      </c>
      <c r="B31" s="36">
        <v>5474</v>
      </c>
      <c r="C31" s="37">
        <v>2.95</v>
      </c>
      <c r="D31" s="36">
        <v>4648.9999999999991</v>
      </c>
      <c r="E31" s="37">
        <v>2.95</v>
      </c>
      <c r="G31" s="3"/>
      <c r="H31" s="8"/>
      <c r="I31" s="4"/>
      <c r="J31" s="12"/>
      <c r="L31" s="14"/>
      <c r="M31" s="14"/>
      <c r="N31" s="14"/>
      <c r="O31" s="14"/>
      <c r="Q31" s="26">
        <f t="shared" si="1"/>
        <v>0</v>
      </c>
      <c r="S31" s="75"/>
      <c r="AC31" s="84">
        <f t="shared" si="2"/>
        <v>0</v>
      </c>
    </row>
    <row r="32" spans="1:32" ht="12.75" x14ac:dyDescent="0.2">
      <c r="A32" s="29" t="s">
        <v>34</v>
      </c>
      <c r="B32" s="36">
        <v>5438</v>
      </c>
      <c r="C32" s="37">
        <v>3.08</v>
      </c>
      <c r="D32" s="36">
        <v>5295.0000000000009</v>
      </c>
      <c r="E32" s="37">
        <v>3.08</v>
      </c>
      <c r="G32" s="3"/>
      <c r="H32" s="8"/>
      <c r="I32" s="4"/>
      <c r="J32" s="12"/>
      <c r="L32" s="14"/>
      <c r="M32" s="14"/>
      <c r="N32" s="14"/>
      <c r="O32" s="14"/>
      <c r="Q32" s="26">
        <f t="shared" si="1"/>
        <v>0</v>
      </c>
      <c r="S32" s="75"/>
      <c r="AC32" s="84">
        <f t="shared" si="2"/>
        <v>0</v>
      </c>
    </row>
    <row r="33" spans="1:29" ht="12.75" x14ac:dyDescent="0.2">
      <c r="A33" s="29" t="s">
        <v>38</v>
      </c>
      <c r="B33" s="36">
        <v>283.00000000000006</v>
      </c>
      <c r="C33" s="37">
        <v>0.18</v>
      </c>
      <c r="D33" s="36">
        <v>336</v>
      </c>
      <c r="E33" s="37">
        <v>0.18</v>
      </c>
      <c r="G33" s="3"/>
      <c r="H33" s="8"/>
      <c r="I33" s="4"/>
      <c r="J33" s="12"/>
      <c r="L33" s="14"/>
      <c r="M33" s="14"/>
      <c r="N33" s="14"/>
      <c r="O33" s="14"/>
      <c r="Q33" s="26">
        <f t="shared" si="1"/>
        <v>0</v>
      </c>
      <c r="S33" s="75"/>
      <c r="AC33" s="84">
        <f t="shared" si="2"/>
        <v>0</v>
      </c>
    </row>
    <row r="34" spans="1:29" ht="12.75" x14ac:dyDescent="0.2">
      <c r="A34" s="29" t="s">
        <v>35</v>
      </c>
      <c r="B34" s="36">
        <v>6777</v>
      </c>
      <c r="C34" s="37">
        <v>4.1900000000000004</v>
      </c>
      <c r="D34" s="36">
        <v>7873</v>
      </c>
      <c r="E34" s="37">
        <v>4.1900000000000004</v>
      </c>
      <c r="G34" s="3"/>
      <c r="H34" s="8"/>
      <c r="I34" s="4"/>
      <c r="J34" s="12"/>
      <c r="L34" s="14"/>
      <c r="M34" s="14"/>
      <c r="N34" s="14"/>
      <c r="O34" s="14"/>
      <c r="Q34" s="26">
        <f t="shared" si="1"/>
        <v>0</v>
      </c>
      <c r="S34" s="75"/>
      <c r="AC34" s="84">
        <f t="shared" si="2"/>
        <v>0</v>
      </c>
    </row>
    <row r="35" spans="1:29" ht="12.75" x14ac:dyDescent="0.2">
      <c r="A35" s="29" t="s">
        <v>30</v>
      </c>
      <c r="B35" s="36">
        <v>1483</v>
      </c>
      <c r="C35" s="37">
        <v>0.52</v>
      </c>
      <c r="D35" s="36">
        <v>1373</v>
      </c>
      <c r="E35" s="37">
        <v>0.52</v>
      </c>
      <c r="G35" s="3"/>
      <c r="H35" s="8"/>
      <c r="I35" s="4"/>
      <c r="J35" s="12"/>
      <c r="L35" s="14"/>
      <c r="M35" s="14"/>
      <c r="N35" s="14"/>
      <c r="O35" s="14"/>
      <c r="Q35" s="26">
        <f t="shared" si="1"/>
        <v>0</v>
      </c>
      <c r="S35" s="75"/>
      <c r="AC35" s="84">
        <f t="shared" si="2"/>
        <v>0</v>
      </c>
    </row>
    <row r="36" spans="1:29" ht="12.75" x14ac:dyDescent="0.2">
      <c r="A36" s="29" t="s">
        <v>26</v>
      </c>
      <c r="B36" s="36">
        <v>550.99999999999989</v>
      </c>
      <c r="C36" s="37">
        <v>0.32</v>
      </c>
      <c r="D36" s="36">
        <v>568</v>
      </c>
      <c r="E36" s="37">
        <v>0.32</v>
      </c>
      <c r="G36" s="3"/>
      <c r="H36" s="8"/>
      <c r="I36" s="4"/>
      <c r="J36" s="12"/>
      <c r="L36" s="14"/>
      <c r="M36" s="14"/>
      <c r="N36" s="14"/>
      <c r="O36" s="14"/>
      <c r="Q36" s="26">
        <f t="shared" si="1"/>
        <v>0</v>
      </c>
      <c r="S36" s="75"/>
      <c r="AC36" s="84">
        <f t="shared" si="2"/>
        <v>0</v>
      </c>
    </row>
    <row r="37" spans="1:29" ht="12.75" x14ac:dyDescent="0.2">
      <c r="A37" s="29" t="s">
        <v>48</v>
      </c>
      <c r="B37" s="36">
        <v>5426</v>
      </c>
      <c r="C37" s="37">
        <v>3.24</v>
      </c>
      <c r="D37" s="36">
        <v>5892.9999999999982</v>
      </c>
      <c r="E37" s="37">
        <v>3.24</v>
      </c>
      <c r="G37" s="3"/>
      <c r="H37" s="8"/>
      <c r="I37" s="4"/>
      <c r="J37" s="12"/>
      <c r="L37" s="14"/>
      <c r="M37" s="14"/>
      <c r="N37" s="14"/>
      <c r="O37" s="14"/>
      <c r="Q37" s="26">
        <f t="shared" si="1"/>
        <v>0</v>
      </c>
      <c r="S37" s="75"/>
      <c r="AC37" s="84">
        <f t="shared" si="2"/>
        <v>0</v>
      </c>
    </row>
    <row r="38" spans="1:29" ht="12.75" x14ac:dyDescent="0.2">
      <c r="A38" s="29" t="s">
        <v>49</v>
      </c>
      <c r="B38" s="36">
        <v>3988.9999999999995</v>
      </c>
      <c r="C38" s="37">
        <v>2.29</v>
      </c>
      <c r="D38" s="36">
        <v>4034.9999999999991</v>
      </c>
      <c r="E38" s="37">
        <v>2.29</v>
      </c>
      <c r="G38" s="3"/>
      <c r="H38" s="8"/>
      <c r="I38" s="4"/>
      <c r="J38" s="12"/>
      <c r="L38" s="14"/>
      <c r="M38" s="14"/>
      <c r="N38" s="14"/>
      <c r="O38" s="14"/>
      <c r="Q38" s="26">
        <f t="shared" si="1"/>
        <v>0</v>
      </c>
      <c r="S38" s="75"/>
      <c r="AC38" s="84">
        <f t="shared" si="2"/>
        <v>0</v>
      </c>
    </row>
    <row r="39" spans="1:29" ht="12.75" x14ac:dyDescent="0.2">
      <c r="A39" s="29" t="s">
        <v>50</v>
      </c>
      <c r="B39" s="36">
        <v>7411.0000000000009</v>
      </c>
      <c r="C39" s="37">
        <v>4.3600000000000003</v>
      </c>
      <c r="D39" s="36">
        <v>7849.0000000000009</v>
      </c>
      <c r="E39" s="37">
        <v>4.3600000000000003</v>
      </c>
      <c r="G39" s="3"/>
      <c r="H39" s="8"/>
      <c r="I39" s="4"/>
      <c r="J39" s="12"/>
      <c r="L39" s="14"/>
      <c r="M39" s="14"/>
      <c r="N39" s="14"/>
      <c r="O39" s="14"/>
      <c r="Q39" s="26">
        <f t="shared" si="1"/>
        <v>0</v>
      </c>
      <c r="S39" s="75"/>
      <c r="AC39" s="84">
        <f t="shared" si="2"/>
        <v>0</v>
      </c>
    </row>
    <row r="40" spans="1:29" ht="25.5" x14ac:dyDescent="0.2">
      <c r="A40" s="29" t="s">
        <v>51</v>
      </c>
      <c r="B40" s="36">
        <v>1496.0000000000002</v>
      </c>
      <c r="C40" s="37">
        <v>0.88</v>
      </c>
      <c r="D40" s="36">
        <v>1613</v>
      </c>
      <c r="E40" s="37">
        <v>0.88</v>
      </c>
      <c r="G40" s="3"/>
      <c r="H40" s="8"/>
      <c r="I40" s="4"/>
      <c r="J40" s="12"/>
      <c r="L40" s="14"/>
      <c r="M40" s="14"/>
      <c r="N40" s="14"/>
      <c r="O40" s="14"/>
      <c r="Q40" s="26">
        <f t="shared" si="1"/>
        <v>0</v>
      </c>
      <c r="S40" s="75"/>
      <c r="AC40" s="84">
        <f t="shared" si="2"/>
        <v>0</v>
      </c>
    </row>
    <row r="41" spans="1:29" ht="12.75" x14ac:dyDescent="0.2">
      <c r="A41" s="29" t="s">
        <v>52</v>
      </c>
      <c r="B41" s="36">
        <v>222</v>
      </c>
      <c r="C41" s="37">
        <v>0.11999999999999998</v>
      </c>
      <c r="D41" s="36">
        <v>194</v>
      </c>
      <c r="E41" s="37">
        <v>0.11999999999999998</v>
      </c>
      <c r="G41" s="3"/>
      <c r="H41" s="8"/>
      <c r="I41" s="4"/>
      <c r="J41" s="12"/>
      <c r="L41" s="14"/>
      <c r="M41" s="14"/>
      <c r="N41" s="14"/>
      <c r="O41" s="14"/>
      <c r="Q41" s="82">
        <f t="shared" si="1"/>
        <v>0</v>
      </c>
      <c r="S41" s="75"/>
      <c r="AC41" s="84">
        <f t="shared" si="2"/>
        <v>0</v>
      </c>
    </row>
    <row r="42" spans="1:29" ht="12.75" x14ac:dyDescent="0.2">
      <c r="A42" s="29" t="s">
        <v>53</v>
      </c>
      <c r="B42" s="36">
        <v>588.00000000000011</v>
      </c>
      <c r="C42" s="37">
        <v>0.34</v>
      </c>
      <c r="D42" s="36">
        <v>613</v>
      </c>
      <c r="E42" s="37">
        <v>0.34</v>
      </c>
      <c r="G42" s="3"/>
      <c r="H42" s="8"/>
      <c r="I42" s="4"/>
      <c r="J42" s="12"/>
      <c r="L42" s="14"/>
      <c r="M42" s="14"/>
      <c r="N42" s="14"/>
      <c r="O42" s="14"/>
      <c r="Q42" s="82">
        <f t="shared" si="1"/>
        <v>0</v>
      </c>
      <c r="S42" s="75"/>
      <c r="AC42" s="84">
        <f t="shared" si="2"/>
        <v>0</v>
      </c>
    </row>
    <row r="43" spans="1:29" ht="25.5" x14ac:dyDescent="0.2">
      <c r="A43" s="29" t="s">
        <v>59</v>
      </c>
      <c r="B43" s="36">
        <v>539</v>
      </c>
      <c r="C43" s="37">
        <v>0.32</v>
      </c>
      <c r="D43" s="36">
        <v>594</v>
      </c>
      <c r="E43" s="37">
        <v>0.32</v>
      </c>
      <c r="G43" s="3"/>
      <c r="H43" s="8"/>
      <c r="I43" s="4"/>
      <c r="J43" s="12"/>
      <c r="L43" s="14"/>
      <c r="M43" s="14"/>
      <c r="N43" s="14"/>
      <c r="O43" s="14"/>
      <c r="Q43" s="82">
        <f t="shared" si="1"/>
        <v>0</v>
      </c>
      <c r="S43" s="75"/>
      <c r="AC43" s="84">
        <f t="shared" si="2"/>
        <v>0</v>
      </c>
    </row>
    <row r="44" spans="1:29" ht="12.75" x14ac:dyDescent="0.2">
      <c r="A44" s="29" t="s">
        <v>60</v>
      </c>
      <c r="B44" s="36">
        <v>305</v>
      </c>
      <c r="C44" s="37">
        <v>0.21</v>
      </c>
      <c r="D44" s="36">
        <v>431</v>
      </c>
      <c r="E44" s="37">
        <v>0.21</v>
      </c>
      <c r="G44" s="3"/>
      <c r="H44" s="8"/>
      <c r="I44" s="4"/>
      <c r="J44" s="12"/>
      <c r="L44" s="14"/>
      <c r="M44" s="14"/>
      <c r="N44" s="14"/>
      <c r="O44" s="14"/>
      <c r="Q44" s="82">
        <f t="shared" si="1"/>
        <v>0</v>
      </c>
      <c r="S44" s="75"/>
      <c r="AC44" s="84">
        <f t="shared" si="2"/>
        <v>0</v>
      </c>
    </row>
    <row r="45" spans="1:29" ht="12.75" x14ac:dyDescent="0.2">
      <c r="A45" s="29" t="s">
        <v>61</v>
      </c>
      <c r="B45" s="36">
        <v>647</v>
      </c>
      <c r="C45" s="37">
        <v>0.33</v>
      </c>
      <c r="D45" s="36">
        <v>496.99999999999983</v>
      </c>
      <c r="E45" s="37">
        <v>0.33</v>
      </c>
      <c r="G45" s="3"/>
      <c r="H45" s="8"/>
      <c r="I45" s="4"/>
      <c r="J45" s="12"/>
      <c r="L45" s="14"/>
      <c r="M45" s="14"/>
      <c r="N45" s="14"/>
      <c r="O45" s="14"/>
      <c r="Q45" s="82">
        <f t="shared" si="1"/>
        <v>0</v>
      </c>
      <c r="S45" s="75"/>
      <c r="AC45" s="84">
        <f t="shared" si="2"/>
        <v>0</v>
      </c>
    </row>
    <row r="46" spans="1:29" ht="12" customHeight="1" x14ac:dyDescent="0.2">
      <c r="A46" s="29" t="s">
        <v>62</v>
      </c>
      <c r="B46" s="36">
        <v>1308.9999999999998</v>
      </c>
      <c r="C46" s="37">
        <v>0.73</v>
      </c>
      <c r="D46" s="36">
        <v>1250.9999999999995</v>
      </c>
      <c r="E46" s="37">
        <v>0.73</v>
      </c>
      <c r="G46" s="3"/>
      <c r="H46" s="8"/>
      <c r="I46" s="4"/>
      <c r="J46" s="12"/>
      <c r="L46" s="14"/>
      <c r="M46" s="14"/>
      <c r="N46" s="14"/>
      <c r="O46" s="14"/>
      <c r="Q46" s="82">
        <f t="shared" si="1"/>
        <v>0</v>
      </c>
      <c r="S46" s="75"/>
      <c r="AC46" s="84">
        <f t="shared" si="2"/>
        <v>0</v>
      </c>
    </row>
    <row r="47" spans="1:29" ht="12" customHeight="1" x14ac:dyDescent="0.2">
      <c r="A47" s="29" t="s">
        <v>72</v>
      </c>
      <c r="B47" s="36">
        <v>274</v>
      </c>
      <c r="C47" s="37">
        <v>0.15</v>
      </c>
      <c r="D47" s="36">
        <v>269</v>
      </c>
      <c r="E47" s="37">
        <v>0.15</v>
      </c>
      <c r="G47" s="3"/>
      <c r="H47" s="8"/>
      <c r="I47" s="4"/>
      <c r="J47" s="12"/>
      <c r="L47" s="14"/>
      <c r="M47" s="14"/>
      <c r="N47" s="14"/>
      <c r="O47" s="14"/>
      <c r="Q47" s="82">
        <f t="shared" si="1"/>
        <v>0</v>
      </c>
      <c r="S47" s="75"/>
      <c r="AC47" s="84">
        <f t="shared" si="2"/>
        <v>0</v>
      </c>
    </row>
    <row r="48" spans="1:29" ht="12" customHeight="1" x14ac:dyDescent="0.2">
      <c r="A48" s="29" t="s">
        <v>73</v>
      </c>
      <c r="B48" s="36">
        <v>213</v>
      </c>
      <c r="C48" s="37">
        <v>0.11</v>
      </c>
      <c r="D48" s="36">
        <v>186.99999999999997</v>
      </c>
      <c r="E48" s="37">
        <v>0.11</v>
      </c>
      <c r="G48" s="3"/>
      <c r="H48" s="8"/>
      <c r="I48" s="4"/>
      <c r="J48" s="12"/>
      <c r="L48" s="14"/>
      <c r="M48" s="14"/>
      <c r="N48" s="14"/>
      <c r="O48" s="14"/>
      <c r="Q48" s="82"/>
      <c r="S48" s="75"/>
      <c r="AC48" s="84">
        <f t="shared" si="2"/>
        <v>0</v>
      </c>
    </row>
    <row r="49" spans="1:39" ht="12" customHeight="1" x14ac:dyDescent="0.2">
      <c r="A49" s="29" t="s">
        <v>75</v>
      </c>
      <c r="B49" s="36">
        <v>105</v>
      </c>
      <c r="C49" s="37">
        <v>0.06</v>
      </c>
      <c r="D49" s="36">
        <v>104.00000000000004</v>
      </c>
      <c r="E49" s="37">
        <v>0.06</v>
      </c>
      <c r="G49" s="3"/>
      <c r="H49" s="8"/>
      <c r="I49" s="4"/>
      <c r="J49" s="12"/>
      <c r="L49" s="14"/>
      <c r="M49" s="14"/>
      <c r="N49" s="14"/>
      <c r="O49" s="14"/>
      <c r="Q49" s="82"/>
      <c r="S49" s="75"/>
      <c r="AC49" s="84">
        <f t="shared" si="2"/>
        <v>0</v>
      </c>
    </row>
    <row r="50" spans="1:39" ht="12" customHeight="1" x14ac:dyDescent="0.2">
      <c r="A50" s="29" t="s">
        <v>74</v>
      </c>
      <c r="B50" s="36">
        <v>5108</v>
      </c>
      <c r="C50" s="37">
        <v>2.88</v>
      </c>
      <c r="D50" s="36">
        <v>5007.9999999999991</v>
      </c>
      <c r="E50" s="37">
        <v>2.88</v>
      </c>
      <c r="G50" s="3"/>
      <c r="H50" s="8"/>
      <c r="I50" s="4"/>
      <c r="J50" s="12"/>
      <c r="L50" s="14"/>
      <c r="M50" s="14"/>
      <c r="N50" s="14"/>
      <c r="O50" s="14"/>
      <c r="Q50" s="82"/>
      <c r="S50" s="75"/>
      <c r="AC50" s="84">
        <f t="shared" si="2"/>
        <v>0</v>
      </c>
    </row>
    <row r="51" spans="1:39" ht="12" customHeight="1" x14ac:dyDescent="0.2">
      <c r="A51" s="29" t="s">
        <v>66</v>
      </c>
      <c r="B51" s="36">
        <v>433</v>
      </c>
      <c r="C51" s="37">
        <v>0.21500000000000002</v>
      </c>
      <c r="D51" s="36">
        <v>318.99999999999989</v>
      </c>
      <c r="E51" s="37">
        <v>0.21500000000000002</v>
      </c>
      <c r="G51" s="3"/>
      <c r="H51" s="8"/>
      <c r="I51" s="4"/>
      <c r="J51" s="12"/>
      <c r="L51" s="14"/>
      <c r="M51" s="14"/>
      <c r="N51" s="14"/>
      <c r="O51" s="14"/>
      <c r="Q51" s="82"/>
      <c r="S51" s="75"/>
      <c r="AC51" s="84">
        <f t="shared" si="2"/>
        <v>0</v>
      </c>
      <c r="AM51" s="75"/>
    </row>
    <row r="52" spans="1:39" ht="12" customHeight="1" x14ac:dyDescent="0.2">
      <c r="A52" s="29" t="s">
        <v>31</v>
      </c>
      <c r="B52" s="36">
        <v>27244</v>
      </c>
      <c r="C52" s="37">
        <v>10.904999999999999</v>
      </c>
      <c r="D52" s="36">
        <v>27706</v>
      </c>
      <c r="E52" s="37">
        <v>10.904999999999999</v>
      </c>
      <c r="G52" s="3"/>
      <c r="H52" s="8"/>
      <c r="I52" s="4"/>
      <c r="J52" s="12"/>
      <c r="L52" s="14"/>
      <c r="M52" s="14"/>
      <c r="N52" s="14"/>
      <c r="O52" s="14"/>
      <c r="Q52" s="82"/>
      <c r="S52" s="75"/>
      <c r="AC52" s="84">
        <f t="shared" si="2"/>
        <v>0</v>
      </c>
    </row>
    <row r="53" spans="1:39" ht="12" customHeight="1" x14ac:dyDescent="0.2">
      <c r="A53" s="29" t="s">
        <v>65</v>
      </c>
      <c r="B53" s="36">
        <v>20.999999999999996</v>
      </c>
      <c r="C53" s="37">
        <v>9.9999999999999985E-3</v>
      </c>
      <c r="D53" s="36">
        <v>16.999999999999993</v>
      </c>
      <c r="E53" s="37">
        <v>9.9999999999999985E-3</v>
      </c>
      <c r="G53" s="3"/>
      <c r="H53" s="8"/>
      <c r="I53" s="4"/>
      <c r="J53" s="12"/>
      <c r="L53" s="14"/>
      <c r="M53" s="14"/>
      <c r="N53" s="14"/>
      <c r="O53" s="14"/>
      <c r="Q53" s="82"/>
      <c r="S53" s="75"/>
      <c r="AC53" s="84">
        <f t="shared" si="2"/>
        <v>0</v>
      </c>
    </row>
    <row r="54" spans="1:39" ht="12.75" customHeight="1" x14ac:dyDescent="0.2">
      <c r="A54" s="29" t="s">
        <v>82</v>
      </c>
      <c r="B54" s="36">
        <v>151</v>
      </c>
      <c r="C54" s="37">
        <v>0.09</v>
      </c>
      <c r="D54" s="36">
        <v>174</v>
      </c>
      <c r="E54" s="37">
        <v>0.09</v>
      </c>
      <c r="G54" s="3"/>
      <c r="H54" s="8"/>
      <c r="I54" s="4"/>
      <c r="J54" s="12"/>
      <c r="L54" s="14"/>
      <c r="M54" s="14"/>
      <c r="N54" s="14"/>
      <c r="O54" s="14"/>
      <c r="Q54" s="82"/>
      <c r="S54" s="75"/>
      <c r="AC54" s="84">
        <f t="shared" si="2"/>
        <v>0</v>
      </c>
    </row>
    <row r="55" spans="1:39" ht="12.75" customHeight="1" x14ac:dyDescent="0.2">
      <c r="A55" s="29" t="s">
        <v>83</v>
      </c>
      <c r="B55" s="36">
        <v>193.99999999999997</v>
      </c>
      <c r="C55" s="37">
        <v>0.1</v>
      </c>
      <c r="D55" s="36">
        <v>204</v>
      </c>
      <c r="E55" s="37">
        <v>0.1</v>
      </c>
      <c r="G55" s="3"/>
      <c r="H55" s="8"/>
      <c r="I55" s="4"/>
      <c r="J55" s="12"/>
      <c r="L55" s="14"/>
      <c r="M55" s="14"/>
      <c r="N55" s="14"/>
      <c r="O55" s="14"/>
      <c r="Q55" s="82"/>
      <c r="S55" s="75"/>
      <c r="AC55" s="84">
        <f t="shared" si="2"/>
        <v>0</v>
      </c>
    </row>
    <row r="56" spans="1:39" ht="12.75" customHeight="1" x14ac:dyDescent="0.2">
      <c r="A56" s="29" t="s">
        <v>54</v>
      </c>
      <c r="B56" s="36">
        <v>704</v>
      </c>
      <c r="C56" s="37">
        <v>0.37</v>
      </c>
      <c r="D56" s="36">
        <v>785.99999999999989</v>
      </c>
      <c r="E56" s="37">
        <v>0.37</v>
      </c>
      <c r="G56" s="3"/>
      <c r="H56" s="8"/>
      <c r="I56" s="4"/>
      <c r="J56" s="12"/>
      <c r="L56" s="14"/>
      <c r="M56" s="14"/>
      <c r="N56" s="14"/>
      <c r="O56" s="14"/>
      <c r="Q56" s="82"/>
      <c r="S56" s="75"/>
      <c r="AC56" s="84">
        <f t="shared" si="2"/>
        <v>0</v>
      </c>
      <c r="AM56" s="75"/>
    </row>
    <row r="57" spans="1:39" ht="15.75" x14ac:dyDescent="0.2">
      <c r="A57" s="134" t="s">
        <v>47</v>
      </c>
      <c r="B57" s="36"/>
      <c r="C57" s="37"/>
      <c r="D57" s="36"/>
      <c r="E57" s="37"/>
      <c r="G57" s="5"/>
      <c r="H57" s="9"/>
      <c r="I57" s="4"/>
      <c r="J57" s="16"/>
      <c r="L57" s="14">
        <f t="shared" si="0"/>
        <v>0</v>
      </c>
      <c r="M57" s="14">
        <f t="shared" si="0"/>
        <v>0</v>
      </c>
      <c r="N57" s="14">
        <f t="shared" si="0"/>
        <v>0</v>
      </c>
      <c r="O57" s="14">
        <f t="shared" si="0"/>
        <v>0</v>
      </c>
      <c r="Q57" s="26">
        <f t="shared" si="1"/>
        <v>0</v>
      </c>
      <c r="AC57" s="84">
        <f t="shared" si="2"/>
        <v>0</v>
      </c>
    </row>
    <row r="58" spans="1:39" ht="12.75" x14ac:dyDescent="0.2">
      <c r="A58" s="29" t="s">
        <v>76</v>
      </c>
      <c r="B58" s="36">
        <v>4184</v>
      </c>
      <c r="C58" s="37">
        <v>1.57</v>
      </c>
      <c r="D58" s="36">
        <v>4136</v>
      </c>
      <c r="E58" s="37">
        <v>1.57</v>
      </c>
      <c r="G58" s="3">
        <v>4967</v>
      </c>
      <c r="H58" s="8">
        <v>1.77</v>
      </c>
      <c r="I58" s="4">
        <v>4697</v>
      </c>
      <c r="J58" s="12">
        <v>1.77</v>
      </c>
      <c r="L58" s="14">
        <f t="shared" si="0"/>
        <v>-783</v>
      </c>
      <c r="M58" s="14">
        <f t="shared" si="0"/>
        <v>-0.19999999999999996</v>
      </c>
      <c r="N58" s="14">
        <f t="shared" si="0"/>
        <v>-561</v>
      </c>
      <c r="O58" s="14">
        <f t="shared" si="0"/>
        <v>-0.19999999999999996</v>
      </c>
      <c r="Q58" s="26">
        <f t="shared" si="1"/>
        <v>0</v>
      </c>
      <c r="AC58" s="84">
        <f t="shared" si="2"/>
        <v>0</v>
      </c>
    </row>
    <row r="59" spans="1:39" ht="12.75" x14ac:dyDescent="0.2">
      <c r="A59" s="29" t="s">
        <v>17</v>
      </c>
      <c r="B59" s="36">
        <v>13.336</v>
      </c>
      <c r="C59" s="37">
        <v>2.5999999999999995E-2</v>
      </c>
      <c r="D59" s="36">
        <v>17.844999999999999</v>
      </c>
      <c r="E59" s="37">
        <v>2.5999999999999995E-2</v>
      </c>
      <c r="G59" s="3">
        <v>45.199999999999996</v>
      </c>
      <c r="H59" s="8">
        <v>2.63E-2</v>
      </c>
      <c r="I59" s="4">
        <v>41.3</v>
      </c>
      <c r="J59" s="12">
        <v>2.63E-2</v>
      </c>
      <c r="L59" s="14">
        <f t="shared" si="0"/>
        <v>-31.863999999999997</v>
      </c>
      <c r="M59" s="14">
        <f t="shared" si="0"/>
        <v>-3.0000000000000512E-4</v>
      </c>
      <c r="N59" s="14">
        <f t="shared" si="0"/>
        <v>-23.454999999999998</v>
      </c>
      <c r="O59" s="14">
        <f t="shared" si="0"/>
        <v>-3.0000000000000512E-4</v>
      </c>
      <c r="Q59" s="26">
        <f t="shared" si="1"/>
        <v>0</v>
      </c>
      <c r="AC59" s="84">
        <f t="shared" si="2"/>
        <v>0</v>
      </c>
    </row>
    <row r="60" spans="1:39" ht="12.75" x14ac:dyDescent="0.2">
      <c r="A60" s="29" t="s">
        <v>38</v>
      </c>
      <c r="B60" s="36">
        <v>336.08100000000002</v>
      </c>
      <c r="C60" s="37">
        <v>0.20799999999999999</v>
      </c>
      <c r="D60" s="36">
        <v>350.68000000000006</v>
      </c>
      <c r="E60" s="37">
        <v>0.20799999999999999</v>
      </c>
      <c r="G60" s="3"/>
      <c r="H60" s="8"/>
      <c r="I60" s="4"/>
      <c r="J60" s="12"/>
      <c r="L60" s="14"/>
      <c r="M60" s="14"/>
      <c r="N60" s="14"/>
      <c r="O60" s="14"/>
      <c r="Q60" s="26">
        <f t="shared" si="1"/>
        <v>0</v>
      </c>
      <c r="AC60" s="84">
        <f t="shared" si="2"/>
        <v>0</v>
      </c>
    </row>
    <row r="61" spans="1:39" ht="12.75" x14ac:dyDescent="0.2">
      <c r="A61" s="29" t="s">
        <v>18</v>
      </c>
      <c r="B61" s="36">
        <v>133.35</v>
      </c>
      <c r="C61" s="37">
        <v>9.5000000000000001E-2</v>
      </c>
      <c r="D61" s="36">
        <v>199.75</v>
      </c>
      <c r="E61" s="37">
        <v>9.5000000000000001E-2</v>
      </c>
      <c r="G61" s="3"/>
      <c r="H61" s="8"/>
      <c r="I61" s="4"/>
      <c r="J61" s="12"/>
      <c r="L61" s="14"/>
      <c r="M61" s="14"/>
      <c r="N61" s="14"/>
      <c r="O61" s="14"/>
      <c r="Q61" s="26"/>
      <c r="AC61" s="84">
        <f t="shared" si="2"/>
        <v>0</v>
      </c>
    </row>
    <row r="62" spans="1:39" ht="31.5" x14ac:dyDescent="0.2">
      <c r="A62" s="134" t="s">
        <v>76</v>
      </c>
      <c r="B62" s="36"/>
      <c r="C62" s="37"/>
      <c r="D62" s="36"/>
      <c r="E62" s="37"/>
      <c r="G62" s="5"/>
      <c r="H62" s="9"/>
      <c r="I62" s="4"/>
      <c r="J62" s="16"/>
      <c r="L62" s="14">
        <f t="shared" si="0"/>
        <v>0</v>
      </c>
      <c r="M62" s="14">
        <f t="shared" si="0"/>
        <v>0</v>
      </c>
      <c r="N62" s="14">
        <f t="shared" si="0"/>
        <v>0</v>
      </c>
      <c r="O62" s="14">
        <f t="shared" si="0"/>
        <v>0</v>
      </c>
      <c r="Q62" s="26"/>
      <c r="AC62" s="84">
        <f t="shared" si="2"/>
        <v>0</v>
      </c>
    </row>
    <row r="63" spans="1:39" ht="12.75" x14ac:dyDescent="0.2">
      <c r="A63" s="29" t="s">
        <v>29</v>
      </c>
      <c r="B63" s="36">
        <v>2703.2260000000001</v>
      </c>
      <c r="C63" s="37">
        <v>1.5640000000000001</v>
      </c>
      <c r="D63" s="36">
        <v>2770.6560000000009</v>
      </c>
      <c r="E63" s="37">
        <v>1.5640000000000001</v>
      </c>
      <c r="G63" s="3">
        <v>2570.2399999999998</v>
      </c>
      <c r="H63" s="8">
        <v>1.56426</v>
      </c>
      <c r="I63" s="4">
        <v>2706.7200000000007</v>
      </c>
      <c r="J63" s="12">
        <v>1.56426</v>
      </c>
      <c r="L63" s="14">
        <f t="shared" si="0"/>
        <v>132.98600000000033</v>
      </c>
      <c r="M63" s="14">
        <f t="shared" si="0"/>
        <v>-2.5999999999992696E-4</v>
      </c>
      <c r="N63" s="14">
        <f t="shared" si="0"/>
        <v>63.936000000000149</v>
      </c>
      <c r="O63" s="14">
        <f t="shared" si="0"/>
        <v>-2.5999999999992696E-4</v>
      </c>
      <c r="Q63" s="26">
        <f t="shared" si="1"/>
        <v>0</v>
      </c>
      <c r="AC63" s="84">
        <f t="shared" si="2"/>
        <v>0</v>
      </c>
    </row>
    <row r="64" spans="1:39" ht="12.75" x14ac:dyDescent="0.2">
      <c r="A64" s="29" t="s">
        <v>22</v>
      </c>
      <c r="B64" s="36">
        <v>16045.894</v>
      </c>
      <c r="C64" s="37">
        <v>4.5049999999999999</v>
      </c>
      <c r="D64" s="36">
        <v>15463.518</v>
      </c>
      <c r="E64" s="37">
        <v>4.5049999999999999</v>
      </c>
      <c r="G64" s="3">
        <v>12767.079</v>
      </c>
      <c r="H64" s="8">
        <v>2.9469999999999996</v>
      </c>
      <c r="I64" s="4">
        <v>11713.856000000002</v>
      </c>
      <c r="J64" s="12">
        <v>2.9469999999999996</v>
      </c>
      <c r="L64" s="14">
        <f t="shared" si="0"/>
        <v>3278.8150000000005</v>
      </c>
      <c r="M64" s="14">
        <f t="shared" si="0"/>
        <v>1.5580000000000003</v>
      </c>
      <c r="N64" s="14">
        <f t="shared" si="0"/>
        <v>3749.6619999999984</v>
      </c>
      <c r="O64" s="14">
        <f t="shared" si="0"/>
        <v>1.5580000000000003</v>
      </c>
      <c r="Q64" s="26">
        <f t="shared" si="1"/>
        <v>0</v>
      </c>
      <c r="AC64" s="84">
        <f t="shared" si="2"/>
        <v>0</v>
      </c>
    </row>
    <row r="65" spans="1:32" ht="12.75" x14ac:dyDescent="0.2">
      <c r="A65" s="29" t="s">
        <v>23</v>
      </c>
      <c r="B65" s="36">
        <v>1064</v>
      </c>
      <c r="C65" s="37">
        <v>1.714</v>
      </c>
      <c r="D65" s="36">
        <v>1207.0000000000002</v>
      </c>
      <c r="E65" s="37">
        <v>1.714</v>
      </c>
      <c r="G65" s="3">
        <v>1346.6</v>
      </c>
      <c r="H65" s="8">
        <v>1.8789999999999998</v>
      </c>
      <c r="I65" s="4">
        <v>1137.3000000000002</v>
      </c>
      <c r="J65" s="12">
        <v>1.8789999999999998</v>
      </c>
      <c r="L65" s="14">
        <f t="shared" si="0"/>
        <v>-282.59999999999991</v>
      </c>
      <c r="M65" s="14">
        <f t="shared" si="0"/>
        <v>-0.16499999999999981</v>
      </c>
      <c r="N65" s="14">
        <f t="shared" si="0"/>
        <v>69.700000000000045</v>
      </c>
      <c r="O65" s="14">
        <f t="shared" si="0"/>
        <v>-0.16499999999999981</v>
      </c>
      <c r="Q65" s="26">
        <f t="shared" si="1"/>
        <v>0</v>
      </c>
      <c r="AC65" s="84">
        <f t="shared" si="2"/>
        <v>0</v>
      </c>
    </row>
    <row r="66" spans="1:32" ht="12.75" x14ac:dyDescent="0.2">
      <c r="A66" s="29" t="s">
        <v>24</v>
      </c>
      <c r="B66" s="36">
        <v>13318.82252</v>
      </c>
      <c r="C66" s="37">
        <v>6.21</v>
      </c>
      <c r="D66" s="36">
        <v>14023.243570000001</v>
      </c>
      <c r="E66" s="37">
        <v>6.21</v>
      </c>
      <c r="G66" s="3">
        <v>10151.060000000001</v>
      </c>
      <c r="H66" s="8">
        <v>5.1439999999999992</v>
      </c>
      <c r="I66" s="4">
        <v>9955.84</v>
      </c>
      <c r="J66" s="12">
        <v>5.1439999999999992</v>
      </c>
      <c r="L66" s="14">
        <f t="shared" si="0"/>
        <v>3167.7625199999984</v>
      </c>
      <c r="M66" s="14">
        <f t="shared" si="0"/>
        <v>1.0660000000000007</v>
      </c>
      <c r="N66" s="14">
        <f t="shared" si="0"/>
        <v>4067.4035700000004</v>
      </c>
      <c r="O66" s="14">
        <f t="shared" si="0"/>
        <v>1.0660000000000007</v>
      </c>
      <c r="Q66" s="26">
        <f t="shared" si="1"/>
        <v>0</v>
      </c>
      <c r="AC66" s="84">
        <f t="shared" si="2"/>
        <v>0</v>
      </c>
    </row>
    <row r="67" spans="1:32" ht="12.75" x14ac:dyDescent="0.2">
      <c r="A67" s="29" t="s">
        <v>47</v>
      </c>
      <c r="B67" s="36">
        <v>5570.6180000000004</v>
      </c>
      <c r="C67" s="37">
        <v>1.9133000000000002</v>
      </c>
      <c r="D67" s="36">
        <v>4612.8490000000002</v>
      </c>
      <c r="E67" s="37">
        <v>1.9133000000000002</v>
      </c>
      <c r="G67" s="3">
        <v>5445</v>
      </c>
      <c r="H67" s="8">
        <v>1.8321950000000036</v>
      </c>
      <c r="I67" s="4">
        <v>4669</v>
      </c>
      <c r="J67" s="12">
        <v>1.8321950000000036</v>
      </c>
      <c r="L67" s="14">
        <f t="shared" si="0"/>
        <v>125.61800000000039</v>
      </c>
      <c r="M67" s="14">
        <f t="shared" si="0"/>
        <v>8.1104999999996652E-2</v>
      </c>
      <c r="N67" s="14">
        <f t="shared" si="0"/>
        <v>-56.15099999999984</v>
      </c>
      <c r="O67" s="14">
        <f t="shared" si="0"/>
        <v>8.1104999999996652E-2</v>
      </c>
      <c r="Q67" s="26">
        <f t="shared" si="1"/>
        <v>0</v>
      </c>
      <c r="AC67" s="84">
        <f t="shared" si="2"/>
        <v>0</v>
      </c>
    </row>
    <row r="68" spans="1:32" ht="12.75" x14ac:dyDescent="0.2">
      <c r="A68" s="29" t="s">
        <v>16</v>
      </c>
      <c r="B68" s="36">
        <v>5122.9040000000005</v>
      </c>
      <c r="C68" s="37">
        <v>1.8440000000000001</v>
      </c>
      <c r="D68" s="36">
        <v>5016.7149999999992</v>
      </c>
      <c r="E68" s="37">
        <v>1.8440000000000001</v>
      </c>
      <c r="G68" s="3">
        <v>3743.3970000000004</v>
      </c>
      <c r="H68" s="8">
        <v>1.6750117044180308</v>
      </c>
      <c r="I68" s="4">
        <v>3745.3179999999998</v>
      </c>
      <c r="J68" s="12">
        <v>1.6750117044180308</v>
      </c>
      <c r="L68" s="14">
        <f t="shared" si="0"/>
        <v>1379.5070000000001</v>
      </c>
      <c r="M68" s="14">
        <f t="shared" si="0"/>
        <v>0.16898829558196926</v>
      </c>
      <c r="N68" s="14">
        <f t="shared" si="0"/>
        <v>1271.3969999999995</v>
      </c>
      <c r="O68" s="14">
        <f t="shared" si="0"/>
        <v>0.16898829558196926</v>
      </c>
      <c r="Q68" s="26">
        <f t="shared" si="1"/>
        <v>0</v>
      </c>
      <c r="AC68" s="84">
        <f t="shared" si="2"/>
        <v>0</v>
      </c>
    </row>
    <row r="69" spans="1:32" ht="12.75" x14ac:dyDescent="0.2">
      <c r="A69" s="29" t="s">
        <v>8</v>
      </c>
      <c r="B69" s="36">
        <v>178740.56099999999</v>
      </c>
      <c r="C69" s="37">
        <v>48.882333333333335</v>
      </c>
      <c r="D69" s="36">
        <v>172164.96299999999</v>
      </c>
      <c r="E69" s="37">
        <v>48.882333333333335</v>
      </c>
      <c r="G69" s="3">
        <v>752699.85499999998</v>
      </c>
      <c r="H69" s="8">
        <v>172.11228693574978</v>
      </c>
      <c r="I69" s="4">
        <v>798440.87600000005</v>
      </c>
      <c r="J69" s="12">
        <v>172.11228693574978</v>
      </c>
      <c r="L69" s="14">
        <f t="shared" si="0"/>
        <v>-573959.29399999999</v>
      </c>
      <c r="M69" s="14">
        <f t="shared" si="0"/>
        <v>-123.22995360241644</v>
      </c>
      <c r="N69" s="14">
        <f t="shared" si="0"/>
        <v>-626275.91300000006</v>
      </c>
      <c r="O69" s="14">
        <f t="shared" si="0"/>
        <v>-123.22995360241644</v>
      </c>
      <c r="Q69" s="26">
        <f t="shared" si="1"/>
        <v>0</v>
      </c>
      <c r="AC69" s="84">
        <f t="shared" si="2"/>
        <v>0</v>
      </c>
      <c r="AF69" s="75">
        <f>B69+D69</f>
        <v>350905.52399999998</v>
      </c>
    </row>
    <row r="70" spans="1:32" ht="12.75" x14ac:dyDescent="0.2">
      <c r="A70" s="29" t="s">
        <v>30</v>
      </c>
      <c r="B70" s="36">
        <v>31172.411</v>
      </c>
      <c r="C70" s="37">
        <v>12.428000000000001</v>
      </c>
      <c r="D70" s="36">
        <v>27637.343000000001</v>
      </c>
      <c r="E70" s="37">
        <v>12.428000000000001</v>
      </c>
      <c r="G70" s="3">
        <v>34131.868000000009</v>
      </c>
      <c r="H70" s="8">
        <v>11.543000000000003</v>
      </c>
      <c r="I70" s="4">
        <v>29416.410000000003</v>
      </c>
      <c r="J70" s="12">
        <v>11.543000000000003</v>
      </c>
      <c r="L70" s="14">
        <f t="shared" si="0"/>
        <v>-2959.4570000000094</v>
      </c>
      <c r="M70" s="14">
        <f t="shared" si="0"/>
        <v>0.88499999999999801</v>
      </c>
      <c r="N70" s="14">
        <f t="shared" si="0"/>
        <v>-1779.0670000000027</v>
      </c>
      <c r="O70" s="14">
        <f t="shared" si="0"/>
        <v>0.88499999999999801</v>
      </c>
      <c r="Q70" s="80">
        <f t="shared" si="1"/>
        <v>0</v>
      </c>
      <c r="S70" s="75">
        <f>B70+D70</f>
        <v>58809.754000000001</v>
      </c>
      <c r="T70" s="84">
        <f>C70</f>
        <v>12.428000000000001</v>
      </c>
      <c r="AC70" s="84">
        <f t="shared" si="2"/>
        <v>0</v>
      </c>
    </row>
    <row r="71" spans="1:32" ht="12.75" x14ac:dyDescent="0.2">
      <c r="A71" s="29" t="s">
        <v>31</v>
      </c>
      <c r="B71" s="36">
        <v>10353.554</v>
      </c>
      <c r="C71" s="37">
        <v>2.1579999999999999</v>
      </c>
      <c r="D71" s="36">
        <v>8557.9030000000002</v>
      </c>
      <c r="E71" s="37">
        <v>2.1579999999999999</v>
      </c>
      <c r="G71" s="3">
        <v>13664.064</v>
      </c>
      <c r="H71" s="8">
        <v>3.9901568493150688</v>
      </c>
      <c r="I71" s="4">
        <v>13992.997000000001</v>
      </c>
      <c r="J71" s="12">
        <v>3.9901568493150688</v>
      </c>
      <c r="L71" s="14">
        <f t="shared" si="0"/>
        <v>-3310.51</v>
      </c>
      <c r="M71" s="14">
        <f t="shared" si="0"/>
        <v>-1.8321568493150688</v>
      </c>
      <c r="N71" s="14">
        <f t="shared" si="0"/>
        <v>-5435.094000000001</v>
      </c>
      <c r="O71" s="14">
        <f t="shared" si="0"/>
        <v>-1.8321568493150688</v>
      </c>
      <c r="Q71" s="26">
        <f t="shared" si="1"/>
        <v>0</v>
      </c>
      <c r="AC71" s="84">
        <f t="shared" si="2"/>
        <v>0</v>
      </c>
      <c r="AF71" s="75">
        <f>B71+D71</f>
        <v>18911.457000000002</v>
      </c>
    </row>
    <row r="72" spans="1:32" ht="12.75" x14ac:dyDescent="0.2">
      <c r="A72" s="29" t="s">
        <v>32</v>
      </c>
      <c r="B72" s="36">
        <v>8263</v>
      </c>
      <c r="C72" s="37">
        <v>3.8770000000000024</v>
      </c>
      <c r="D72" s="36">
        <v>9185</v>
      </c>
      <c r="E72" s="37">
        <v>3.8770000000000024</v>
      </c>
      <c r="G72" s="3">
        <v>15214.000000000007</v>
      </c>
      <c r="H72" s="8">
        <v>7.0440400000000007</v>
      </c>
      <c r="I72" s="4">
        <v>14915</v>
      </c>
      <c r="J72" s="12">
        <v>7.0440400000000007</v>
      </c>
      <c r="L72" s="14">
        <f t="shared" si="0"/>
        <v>-6951.0000000000073</v>
      </c>
      <c r="M72" s="14">
        <f t="shared" si="0"/>
        <v>-3.1670399999999983</v>
      </c>
      <c r="N72" s="14">
        <f t="shared" si="0"/>
        <v>-5730</v>
      </c>
      <c r="O72" s="14">
        <f t="shared" si="0"/>
        <v>-3.1670399999999983</v>
      </c>
      <c r="Q72" s="26">
        <f t="shared" si="1"/>
        <v>0</v>
      </c>
      <c r="AC72" s="84">
        <f t="shared" si="2"/>
        <v>0</v>
      </c>
    </row>
    <row r="73" spans="1:32" ht="12.75" x14ac:dyDescent="0.2">
      <c r="A73" s="29" t="s">
        <v>25</v>
      </c>
      <c r="B73" s="36">
        <v>58.99</v>
      </c>
      <c r="C73" s="37">
        <v>3.2000000000000001E-2</v>
      </c>
      <c r="D73" s="36">
        <v>60.91</v>
      </c>
      <c r="E73" s="37">
        <v>3.2000000000000001E-2</v>
      </c>
      <c r="G73" s="3">
        <v>82</v>
      </c>
      <c r="H73" s="8">
        <v>2.9000000000000001E-2</v>
      </c>
      <c r="I73" s="4">
        <v>93</v>
      </c>
      <c r="J73" s="12">
        <v>2.9000000000000001E-2</v>
      </c>
      <c r="L73" s="14">
        <f t="shared" si="0"/>
        <v>-23.009999999999998</v>
      </c>
      <c r="M73" s="14">
        <f t="shared" si="0"/>
        <v>2.9999999999999992E-3</v>
      </c>
      <c r="N73" s="14">
        <f t="shared" si="0"/>
        <v>-32.090000000000003</v>
      </c>
      <c r="O73" s="14">
        <f t="shared" si="0"/>
        <v>2.9999999999999992E-3</v>
      </c>
      <c r="Q73" s="26">
        <f t="shared" si="1"/>
        <v>0</v>
      </c>
      <c r="AC73" s="84">
        <f t="shared" si="2"/>
        <v>0</v>
      </c>
    </row>
    <row r="74" spans="1:32" ht="12.75" x14ac:dyDescent="0.2">
      <c r="A74" s="29" t="s">
        <v>21</v>
      </c>
      <c r="B74" s="36">
        <v>7559.2149999999992</v>
      </c>
      <c r="C74" s="37">
        <v>4.218</v>
      </c>
      <c r="D74" s="36">
        <v>7202.6049999999987</v>
      </c>
      <c r="E74" s="37">
        <v>4.218</v>
      </c>
      <c r="G74" s="3">
        <v>4495.4400000000005</v>
      </c>
      <c r="H74" s="8">
        <v>2.9999985208775204</v>
      </c>
      <c r="I74" s="4">
        <v>4662.9600000000009</v>
      </c>
      <c r="J74" s="12">
        <v>2.9999985208775204</v>
      </c>
      <c r="L74" s="14">
        <f t="shared" si="0"/>
        <v>3063.7749999999987</v>
      </c>
      <c r="M74" s="14">
        <f t="shared" si="0"/>
        <v>1.2180014791224796</v>
      </c>
      <c r="N74" s="14">
        <f t="shared" si="0"/>
        <v>2539.6449999999977</v>
      </c>
      <c r="O74" s="14">
        <f t="shared" si="0"/>
        <v>1.2180014791224796</v>
      </c>
      <c r="Q74" s="26">
        <f t="shared" si="1"/>
        <v>0</v>
      </c>
      <c r="AC74" s="84">
        <f t="shared" si="2"/>
        <v>0</v>
      </c>
    </row>
    <row r="75" spans="1:32" ht="12.75" x14ac:dyDescent="0.2">
      <c r="A75" s="29" t="s">
        <v>26</v>
      </c>
      <c r="B75" s="36">
        <v>14292.337</v>
      </c>
      <c r="C75" s="37">
        <v>7.6449999999999996</v>
      </c>
      <c r="D75" s="36">
        <v>15752.060999999996</v>
      </c>
      <c r="E75" s="37">
        <v>7.6449999999999996</v>
      </c>
      <c r="G75" s="3">
        <v>3879.3190000000004</v>
      </c>
      <c r="H75" s="8">
        <v>2.4689999999999999</v>
      </c>
      <c r="I75" s="4">
        <v>5672.9310000000005</v>
      </c>
      <c r="J75" s="12">
        <v>2.4689999999999999</v>
      </c>
      <c r="L75" s="14">
        <f t="shared" si="0"/>
        <v>10413.018</v>
      </c>
      <c r="M75" s="14">
        <f t="shared" si="0"/>
        <v>5.1760000000000002</v>
      </c>
      <c r="N75" s="14">
        <f t="shared" si="0"/>
        <v>10079.129999999996</v>
      </c>
      <c r="O75" s="14">
        <f t="shared" si="0"/>
        <v>5.1760000000000002</v>
      </c>
      <c r="Q75" s="26">
        <f t="shared" si="1"/>
        <v>0</v>
      </c>
      <c r="S75" s="75">
        <f>B75+D75</f>
        <v>30044.397999999994</v>
      </c>
      <c r="AC75" s="84">
        <f t="shared" ref="AC75:AC142" si="3">C75-E75</f>
        <v>0</v>
      </c>
      <c r="AF75" s="75">
        <f>B76+D76</f>
        <v>14821.9</v>
      </c>
    </row>
    <row r="76" spans="1:32" ht="12.75" x14ac:dyDescent="0.2">
      <c r="A76" s="29" t="s">
        <v>71</v>
      </c>
      <c r="B76" s="36">
        <v>7545.5</v>
      </c>
      <c r="C76" s="37">
        <v>2.3530000000000002</v>
      </c>
      <c r="D76" s="36">
        <v>7276.4</v>
      </c>
      <c r="E76" s="37">
        <v>2.3530000000000002</v>
      </c>
      <c r="G76" s="3">
        <v>7262.5479999999998</v>
      </c>
      <c r="H76" s="8">
        <v>1.8859999999999999</v>
      </c>
      <c r="I76" s="4">
        <v>6777.6490000000003</v>
      </c>
      <c r="J76" s="12">
        <v>1.8859999999999999</v>
      </c>
      <c r="L76" s="14">
        <f t="shared" si="0"/>
        <v>282.95200000000023</v>
      </c>
      <c r="M76" s="14">
        <f t="shared" si="0"/>
        <v>0.4670000000000003</v>
      </c>
      <c r="N76" s="14">
        <f t="shared" si="0"/>
        <v>498.75099999999929</v>
      </c>
      <c r="O76" s="14">
        <f t="shared" si="0"/>
        <v>0.4670000000000003</v>
      </c>
      <c r="Q76" s="26">
        <f t="shared" si="1"/>
        <v>0</v>
      </c>
      <c r="AC76" s="84">
        <f t="shared" si="3"/>
        <v>0</v>
      </c>
    </row>
    <row r="77" spans="1:32" ht="12.75" x14ac:dyDescent="0.2">
      <c r="A77" s="29" t="s">
        <v>62</v>
      </c>
      <c r="B77" s="36">
        <v>22222.480000000003</v>
      </c>
      <c r="C77" s="37">
        <v>8.5620000000000012</v>
      </c>
      <c r="D77" s="36">
        <v>24268.083999999999</v>
      </c>
      <c r="E77" s="37">
        <v>8.5620000000000012</v>
      </c>
      <c r="G77" s="3">
        <v>4423.9000000000005</v>
      </c>
      <c r="H77" s="8">
        <v>2.1379999999999995</v>
      </c>
      <c r="I77" s="4">
        <v>5681.9900000000007</v>
      </c>
      <c r="J77" s="12">
        <v>2.1379999999999995</v>
      </c>
      <c r="L77" s="14">
        <f t="shared" si="0"/>
        <v>17798.580000000002</v>
      </c>
      <c r="M77" s="14">
        <f t="shared" si="0"/>
        <v>6.4240000000000013</v>
      </c>
      <c r="N77" s="14">
        <f t="shared" si="0"/>
        <v>18586.093999999997</v>
      </c>
      <c r="O77" s="14">
        <f t="shared" si="0"/>
        <v>6.4240000000000013</v>
      </c>
      <c r="Q77" s="26">
        <f t="shared" si="1"/>
        <v>0</v>
      </c>
      <c r="AC77" s="84">
        <f t="shared" si="3"/>
        <v>0</v>
      </c>
    </row>
    <row r="78" spans="1:32" ht="12.75" x14ac:dyDescent="0.2">
      <c r="A78" s="29" t="s">
        <v>7</v>
      </c>
      <c r="B78" s="36">
        <v>39986</v>
      </c>
      <c r="C78" s="37">
        <v>13.611999999999998</v>
      </c>
      <c r="D78" s="36">
        <v>38918</v>
      </c>
      <c r="E78" s="37">
        <v>13.611999999999998</v>
      </c>
      <c r="G78" s="3">
        <v>19606</v>
      </c>
      <c r="H78" s="8">
        <v>5.8699999999999992</v>
      </c>
      <c r="I78" s="4">
        <v>22153</v>
      </c>
      <c r="J78" s="12">
        <v>5.8699999999999992</v>
      </c>
      <c r="L78" s="14">
        <f t="shared" si="0"/>
        <v>20380</v>
      </c>
      <c r="M78" s="14">
        <f t="shared" si="0"/>
        <v>7.7419999999999991</v>
      </c>
      <c r="N78" s="14">
        <f t="shared" si="0"/>
        <v>16765</v>
      </c>
      <c r="O78" s="14">
        <f t="shared" si="0"/>
        <v>7.7419999999999991</v>
      </c>
      <c r="Q78" s="26">
        <f t="shared" si="1"/>
        <v>0</v>
      </c>
      <c r="AC78" s="84">
        <f t="shared" si="3"/>
        <v>0</v>
      </c>
    </row>
    <row r="79" spans="1:32" ht="12.75" x14ac:dyDescent="0.2">
      <c r="A79" s="29" t="s">
        <v>12</v>
      </c>
      <c r="B79" s="36">
        <v>14015.289999999999</v>
      </c>
      <c r="C79" s="37">
        <v>16.924700000000001</v>
      </c>
      <c r="D79" s="36">
        <v>16449.189999999999</v>
      </c>
      <c r="E79" s="37">
        <v>16.924700000000001</v>
      </c>
      <c r="G79" s="3">
        <v>8991.8899323589176</v>
      </c>
      <c r="H79" s="8">
        <v>11.363329687444336</v>
      </c>
      <c r="I79" s="4">
        <v>11462.103505040886</v>
      </c>
      <c r="J79" s="12">
        <v>11.363329687444336</v>
      </c>
      <c r="L79" s="14">
        <f t="shared" si="0"/>
        <v>5023.4000676410815</v>
      </c>
      <c r="M79" s="14">
        <f t="shared" si="0"/>
        <v>5.5613703125556651</v>
      </c>
      <c r="N79" s="14">
        <f t="shared" si="0"/>
        <v>4987.0864949591123</v>
      </c>
      <c r="O79" s="14">
        <f t="shared" si="0"/>
        <v>5.5613703125556651</v>
      </c>
      <c r="Q79" s="26">
        <f t="shared" ref="Q79:Q176" si="4">E79-C79</f>
        <v>0</v>
      </c>
      <c r="AC79" s="84">
        <f t="shared" si="3"/>
        <v>0</v>
      </c>
    </row>
    <row r="80" spans="1:32" ht="25.5" x14ac:dyDescent="0.2">
      <c r="A80" s="29" t="s">
        <v>15</v>
      </c>
      <c r="B80" s="36">
        <v>980.18000000000006</v>
      </c>
      <c r="C80" s="37">
        <v>0.55479999999999996</v>
      </c>
      <c r="D80" s="36">
        <v>961.77000000000021</v>
      </c>
      <c r="E80" s="37">
        <v>0.55479999999999996</v>
      </c>
      <c r="G80" s="3">
        <v>876.99424999999985</v>
      </c>
      <c r="H80" s="8">
        <v>0.49114999999999998</v>
      </c>
      <c r="I80" s="4">
        <v>838.67344500000013</v>
      </c>
      <c r="J80" s="12">
        <v>0.49114999999999998</v>
      </c>
      <c r="L80" s="14">
        <f t="shared" ref="L80:O175" si="5">B80-G80</f>
        <v>103.18575000000021</v>
      </c>
      <c r="M80" s="14">
        <f t="shared" si="5"/>
        <v>6.3649999999999984E-2</v>
      </c>
      <c r="N80" s="14">
        <f t="shared" si="5"/>
        <v>123.09655500000008</v>
      </c>
      <c r="O80" s="14">
        <f t="shared" si="5"/>
        <v>6.3649999999999984E-2</v>
      </c>
      <c r="Q80" s="26">
        <f t="shared" si="4"/>
        <v>0</v>
      </c>
      <c r="AC80" s="84">
        <f t="shared" si="3"/>
        <v>0</v>
      </c>
    </row>
    <row r="81" spans="1:36" ht="12.75" x14ac:dyDescent="0.2">
      <c r="A81" s="29" t="s">
        <v>17</v>
      </c>
      <c r="B81" s="36">
        <v>5871.0299999999988</v>
      </c>
      <c r="C81" s="37">
        <v>3.5249999999999999</v>
      </c>
      <c r="D81" s="36">
        <v>6463.4809999999989</v>
      </c>
      <c r="E81" s="37">
        <v>3.5249999999999999</v>
      </c>
      <c r="G81" s="3">
        <v>4668.4059999999999</v>
      </c>
      <c r="H81" s="8">
        <v>2.5630000000000002</v>
      </c>
      <c r="I81" s="4">
        <v>4962.2139999999999</v>
      </c>
      <c r="J81" s="12">
        <v>2.5630000000000002</v>
      </c>
      <c r="L81" s="14">
        <f t="shared" si="5"/>
        <v>1202.6239999999989</v>
      </c>
      <c r="M81" s="14">
        <f t="shared" si="5"/>
        <v>0.96199999999999974</v>
      </c>
      <c r="N81" s="14">
        <f t="shared" si="5"/>
        <v>1501.2669999999989</v>
      </c>
      <c r="O81" s="14">
        <f t="shared" si="5"/>
        <v>0.96199999999999974</v>
      </c>
      <c r="Q81" s="26">
        <f t="shared" si="4"/>
        <v>0</v>
      </c>
      <c r="AC81" s="84">
        <f t="shared" si="3"/>
        <v>0</v>
      </c>
    </row>
    <row r="82" spans="1:36" ht="12.75" x14ac:dyDescent="0.2">
      <c r="A82" s="29" t="s">
        <v>14</v>
      </c>
      <c r="B82" s="36">
        <v>230.6</v>
      </c>
      <c r="C82" s="37">
        <v>0.246</v>
      </c>
      <c r="D82" s="36">
        <v>223.1</v>
      </c>
      <c r="E82" s="37">
        <v>0.246</v>
      </c>
      <c r="G82" s="3">
        <v>59.949999999999989</v>
      </c>
      <c r="H82" s="8">
        <v>3.3000000000000133E-2</v>
      </c>
      <c r="I82" s="4">
        <v>58.849999999999866</v>
      </c>
      <c r="J82" s="12">
        <v>3.3000000000000133E-2</v>
      </c>
      <c r="L82" s="14">
        <f t="shared" si="5"/>
        <v>170.65</v>
      </c>
      <c r="M82" s="14">
        <f t="shared" si="5"/>
        <v>0.21299999999999986</v>
      </c>
      <c r="N82" s="14">
        <f t="shared" si="5"/>
        <v>164.25000000000011</v>
      </c>
      <c r="O82" s="14">
        <f t="shared" si="5"/>
        <v>0.21299999999999986</v>
      </c>
      <c r="Q82" s="26">
        <f t="shared" si="4"/>
        <v>0</v>
      </c>
      <c r="AC82" s="84">
        <f t="shared" si="3"/>
        <v>0</v>
      </c>
    </row>
    <row r="83" spans="1:36" ht="25.5" x14ac:dyDescent="0.2">
      <c r="A83" s="29" t="s">
        <v>13</v>
      </c>
      <c r="B83" s="36">
        <v>3727.3249999999998</v>
      </c>
      <c r="C83" s="37">
        <v>2.1141847999999994</v>
      </c>
      <c r="D83" s="36">
        <v>3816.9890000000005</v>
      </c>
      <c r="E83" s="37">
        <v>2.1141847999999994</v>
      </c>
      <c r="G83" s="3">
        <v>4560</v>
      </c>
      <c r="H83" s="8">
        <v>1.1000000000000001</v>
      </c>
      <c r="I83" s="4">
        <v>5089.9999999999991</v>
      </c>
      <c r="J83" s="12">
        <v>1.1000000000000001</v>
      </c>
      <c r="L83" s="14">
        <f t="shared" si="5"/>
        <v>-832.67500000000018</v>
      </c>
      <c r="M83" s="14">
        <f t="shared" si="5"/>
        <v>1.0141847999999993</v>
      </c>
      <c r="N83" s="14">
        <f t="shared" si="5"/>
        <v>-1273.0109999999986</v>
      </c>
      <c r="O83" s="14">
        <f t="shared" si="5"/>
        <v>1.0141847999999993</v>
      </c>
      <c r="Q83" s="26">
        <f t="shared" si="4"/>
        <v>0</v>
      </c>
      <c r="AC83" s="84">
        <f t="shared" si="3"/>
        <v>0</v>
      </c>
    </row>
    <row r="84" spans="1:36" ht="12.75" x14ac:dyDescent="0.2">
      <c r="A84" s="29" t="s">
        <v>11</v>
      </c>
      <c r="B84" s="36">
        <v>26862.500999999997</v>
      </c>
      <c r="C84" s="37">
        <v>10.104000000000001</v>
      </c>
      <c r="D84" s="36">
        <v>27029.13</v>
      </c>
      <c r="E84" s="37">
        <v>10.104000000000001</v>
      </c>
      <c r="G84" s="3">
        <v>19211.594999999998</v>
      </c>
      <c r="H84" s="8">
        <v>5.6339999999999995</v>
      </c>
      <c r="I84" s="4">
        <v>17436.920999999998</v>
      </c>
      <c r="J84" s="12">
        <v>5.6339999999999995</v>
      </c>
      <c r="L84" s="14">
        <f t="shared" si="5"/>
        <v>7650.905999999999</v>
      </c>
      <c r="M84" s="14">
        <f t="shared" si="5"/>
        <v>4.4700000000000015</v>
      </c>
      <c r="N84" s="14">
        <f t="shared" si="5"/>
        <v>9592.2090000000026</v>
      </c>
      <c r="O84" s="14">
        <f t="shared" si="5"/>
        <v>4.4700000000000015</v>
      </c>
      <c r="Q84" s="26">
        <f t="shared" si="4"/>
        <v>0</v>
      </c>
      <c r="AC84" s="84">
        <f t="shared" si="3"/>
        <v>0</v>
      </c>
    </row>
    <row r="85" spans="1:36" ht="38.25" x14ac:dyDescent="0.2">
      <c r="A85" s="29" t="s">
        <v>10</v>
      </c>
      <c r="B85" s="36">
        <v>56322.476999999999</v>
      </c>
      <c r="C85" s="37">
        <v>19.482322633333336</v>
      </c>
      <c r="D85" s="36">
        <v>53952.667000000001</v>
      </c>
      <c r="E85" s="37">
        <v>19.482322633333336</v>
      </c>
      <c r="G85" s="3">
        <f>E85*6*объемы!D85</f>
        <v>6306739.5925367791</v>
      </c>
      <c r="H85" s="8">
        <v>17.477</v>
      </c>
      <c r="I85" s="4">
        <v>43927.722999999998</v>
      </c>
      <c r="J85" s="12">
        <v>17.477</v>
      </c>
      <c r="L85" s="14">
        <f t="shared" si="5"/>
        <v>-6250417.1155367792</v>
      </c>
      <c r="M85" s="14">
        <f t="shared" si="5"/>
        <v>2.0053226333333356</v>
      </c>
      <c r="N85" s="14">
        <f t="shared" si="5"/>
        <v>10024.944000000003</v>
      </c>
      <c r="O85" s="14">
        <f t="shared" si="5"/>
        <v>2.0053226333333356</v>
      </c>
      <c r="Q85" s="26">
        <f t="shared" si="4"/>
        <v>0</v>
      </c>
      <c r="AC85" s="84">
        <f t="shared" si="3"/>
        <v>0</v>
      </c>
      <c r="AE85" s="75">
        <f>B85+D85</f>
        <v>110275.144</v>
      </c>
      <c r="AG85" s="94"/>
      <c r="AH85" s="93" t="s">
        <v>69</v>
      </c>
      <c r="AJ85" s="93"/>
    </row>
    <row r="86" spans="1:36" ht="38.25" x14ac:dyDescent="0.2">
      <c r="A86" s="29" t="s">
        <v>9</v>
      </c>
      <c r="B86" s="36">
        <v>110316.41800000001</v>
      </c>
      <c r="C86" s="37">
        <v>34.136000000000003</v>
      </c>
      <c r="D86" s="36">
        <v>106172.93</v>
      </c>
      <c r="E86" s="37">
        <v>34.136000000000003</v>
      </c>
      <c r="F86" s="14"/>
      <c r="G86" s="3">
        <v>55954.066248243813</v>
      </c>
      <c r="H86" s="8">
        <v>18.291292363516412</v>
      </c>
      <c r="I86" s="4">
        <v>52842.471874202965</v>
      </c>
      <c r="J86" s="12">
        <v>18.291292363516412</v>
      </c>
      <c r="L86" s="14">
        <f t="shared" si="5"/>
        <v>54362.351751756192</v>
      </c>
      <c r="M86" s="14">
        <f t="shared" si="5"/>
        <v>15.844707636483591</v>
      </c>
      <c r="N86" s="14">
        <f t="shared" si="5"/>
        <v>53330.458125797028</v>
      </c>
      <c r="O86" s="14">
        <f t="shared" si="5"/>
        <v>15.844707636483591</v>
      </c>
      <c r="Q86" s="26">
        <f t="shared" si="4"/>
        <v>0</v>
      </c>
      <c r="AC86" s="84">
        <f t="shared" si="3"/>
        <v>0</v>
      </c>
      <c r="AE86" s="75">
        <f>B86+D86</f>
        <v>216489.348</v>
      </c>
    </row>
    <row r="87" spans="1:36" ht="12.75" x14ac:dyDescent="0.2">
      <c r="A87" s="29" t="s">
        <v>18</v>
      </c>
      <c r="B87" s="36">
        <v>4982.7000000000007</v>
      </c>
      <c r="C87" s="37">
        <v>3.1269999999999998</v>
      </c>
      <c r="D87" s="36">
        <v>5960.7999999999993</v>
      </c>
      <c r="E87" s="37">
        <v>3.1269999999999998</v>
      </c>
      <c r="G87" s="3">
        <v>2976.7829999999999</v>
      </c>
      <c r="H87" s="8">
        <v>2.0680000000000001</v>
      </c>
      <c r="I87" s="4">
        <v>3167.4989999999998</v>
      </c>
      <c r="J87" s="12">
        <v>2.0680000000000001</v>
      </c>
      <c r="L87" s="14">
        <f t="shared" si="5"/>
        <v>2005.9170000000008</v>
      </c>
      <c r="M87" s="14">
        <f t="shared" si="5"/>
        <v>1.0589999999999997</v>
      </c>
      <c r="N87" s="14">
        <f t="shared" si="5"/>
        <v>2793.3009999999995</v>
      </c>
      <c r="O87" s="14">
        <f t="shared" si="5"/>
        <v>1.0589999999999997</v>
      </c>
      <c r="Q87" s="26">
        <f t="shared" si="4"/>
        <v>0</v>
      </c>
      <c r="AC87" s="84">
        <f t="shared" si="3"/>
        <v>0</v>
      </c>
    </row>
    <row r="88" spans="1:36" ht="12.75" x14ac:dyDescent="0.2">
      <c r="A88" s="29" t="s">
        <v>19</v>
      </c>
      <c r="B88" s="36">
        <v>5148.1640000000016</v>
      </c>
      <c r="C88" s="37">
        <v>2.9180000000000001</v>
      </c>
      <c r="D88" s="36">
        <v>5063.9579999999996</v>
      </c>
      <c r="E88" s="37">
        <v>2.9180000000000001</v>
      </c>
      <c r="G88" s="3">
        <v>2970.2829999999994</v>
      </c>
      <c r="H88" s="8">
        <v>1.7617999999999991</v>
      </c>
      <c r="I88" s="4">
        <v>3196.1129999999998</v>
      </c>
      <c r="J88" s="12">
        <v>1.7617999999999991</v>
      </c>
      <c r="L88" s="14">
        <f t="shared" si="5"/>
        <v>2177.8810000000021</v>
      </c>
      <c r="M88" s="14">
        <f t="shared" si="5"/>
        <v>1.156200000000001</v>
      </c>
      <c r="N88" s="14">
        <f t="shared" si="5"/>
        <v>1867.8449999999998</v>
      </c>
      <c r="O88" s="14">
        <f t="shared" si="5"/>
        <v>1.156200000000001</v>
      </c>
      <c r="Q88" s="26">
        <f t="shared" si="4"/>
        <v>0</v>
      </c>
      <c r="AC88" s="84">
        <f t="shared" si="3"/>
        <v>0</v>
      </c>
    </row>
    <row r="89" spans="1:36" ht="12.75" x14ac:dyDescent="0.2">
      <c r="A89" s="29" t="s">
        <v>68</v>
      </c>
      <c r="B89" s="36">
        <v>10385.544</v>
      </c>
      <c r="C89" s="37">
        <v>4.3879999999999999</v>
      </c>
      <c r="D89" s="36">
        <v>10546.393</v>
      </c>
      <c r="E89" s="37">
        <v>4.3879999999999999</v>
      </c>
      <c r="G89" s="3">
        <v>2941.1220000000003</v>
      </c>
      <c r="H89" s="8">
        <v>1.5196666666666669</v>
      </c>
      <c r="I89" s="4">
        <v>2895.4550000000008</v>
      </c>
      <c r="J89" s="12">
        <v>1.5196666666666669</v>
      </c>
      <c r="L89" s="14">
        <f t="shared" si="5"/>
        <v>7444.4219999999996</v>
      </c>
      <c r="M89" s="14">
        <f t="shared" si="5"/>
        <v>2.8683333333333332</v>
      </c>
      <c r="N89" s="14">
        <f t="shared" si="5"/>
        <v>7650.9379999999992</v>
      </c>
      <c r="O89" s="14">
        <f t="shared" si="5"/>
        <v>2.8683333333333332</v>
      </c>
      <c r="Q89" s="26">
        <f t="shared" si="4"/>
        <v>0</v>
      </c>
      <c r="AC89" s="84">
        <f t="shared" si="3"/>
        <v>0</v>
      </c>
    </row>
    <row r="90" spans="1:36" ht="12.75" x14ac:dyDescent="0.2">
      <c r="A90" s="29" t="s">
        <v>27</v>
      </c>
      <c r="B90" s="36">
        <v>45227.769000000008</v>
      </c>
      <c r="C90" s="37">
        <v>16.998000000000001</v>
      </c>
      <c r="D90" s="36">
        <v>46935.054000000004</v>
      </c>
      <c r="E90" s="37">
        <v>16.998000000000001</v>
      </c>
      <c r="G90" s="3">
        <v>2549.2539999999999</v>
      </c>
      <c r="H90" s="8">
        <v>1.1115010727691701</v>
      </c>
      <c r="I90" s="4">
        <v>3059.4549999999995</v>
      </c>
      <c r="J90" s="12">
        <v>1.1115010727691701</v>
      </c>
      <c r="L90" s="14">
        <f t="shared" si="5"/>
        <v>42678.515000000007</v>
      </c>
      <c r="M90" s="14">
        <f t="shared" si="5"/>
        <v>15.88649892723083</v>
      </c>
      <c r="N90" s="14">
        <f t="shared" si="5"/>
        <v>43875.599000000002</v>
      </c>
      <c r="O90" s="14">
        <f t="shared" si="5"/>
        <v>15.88649892723083</v>
      </c>
      <c r="Q90" s="27">
        <f t="shared" si="4"/>
        <v>0</v>
      </c>
      <c r="S90" s="75">
        <v>76408.377000000008</v>
      </c>
      <c r="U90" s="75">
        <f>B90+D90</f>
        <v>92162.823000000004</v>
      </c>
      <c r="AC90" s="84">
        <f t="shared" si="3"/>
        <v>0</v>
      </c>
    </row>
    <row r="91" spans="1:36" ht="12.75" x14ac:dyDescent="0.2">
      <c r="A91" s="29" t="s">
        <v>37</v>
      </c>
      <c r="B91" s="36">
        <v>4481.9010000000007</v>
      </c>
      <c r="C91" s="37">
        <v>1.5649999999999999</v>
      </c>
      <c r="D91" s="36">
        <v>4127.5149999999994</v>
      </c>
      <c r="E91" s="37">
        <v>1.5649999999999999</v>
      </c>
      <c r="G91" s="3">
        <v>1859.8240000000001</v>
      </c>
      <c r="H91" s="8">
        <v>0.73403599999999991</v>
      </c>
      <c r="I91" s="4">
        <v>1810.3589999999999</v>
      </c>
      <c r="J91" s="12">
        <v>0.73403599999999991</v>
      </c>
      <c r="L91" s="14">
        <f t="shared" si="5"/>
        <v>2622.0770000000007</v>
      </c>
      <c r="M91" s="14">
        <f t="shared" si="5"/>
        <v>0.83096400000000004</v>
      </c>
      <c r="N91" s="14">
        <f t="shared" si="5"/>
        <v>2317.1559999999995</v>
      </c>
      <c r="O91" s="14">
        <f t="shared" si="5"/>
        <v>0.83096400000000004</v>
      </c>
      <c r="Q91" s="26">
        <f t="shared" si="4"/>
        <v>0</v>
      </c>
      <c r="AC91" s="84">
        <f t="shared" si="3"/>
        <v>0</v>
      </c>
    </row>
    <row r="92" spans="1:36" ht="12.75" x14ac:dyDescent="0.2">
      <c r="A92" s="81" t="s">
        <v>33</v>
      </c>
      <c r="B92" s="36">
        <v>1471.1699999999983</v>
      </c>
      <c r="C92" s="37">
        <v>2.7799999999999994</v>
      </c>
      <c r="D92" s="36">
        <v>1932.25</v>
      </c>
      <c r="E92" s="37">
        <v>2.7799999999999994</v>
      </c>
      <c r="G92" s="3">
        <v>5593.3500000000013</v>
      </c>
      <c r="H92" s="8">
        <v>6.4530000000000003</v>
      </c>
      <c r="I92" s="4">
        <v>6349.1999999999989</v>
      </c>
      <c r="J92" s="12">
        <v>6.4530000000000003</v>
      </c>
      <c r="L92" s="14">
        <f t="shared" si="5"/>
        <v>-4122.180000000003</v>
      </c>
      <c r="M92" s="14">
        <f t="shared" si="5"/>
        <v>-3.6730000000000009</v>
      </c>
      <c r="N92" s="14">
        <f t="shared" si="5"/>
        <v>-4416.9499999999989</v>
      </c>
      <c r="O92" s="14">
        <f t="shared" si="5"/>
        <v>-3.6730000000000009</v>
      </c>
      <c r="Q92" s="26">
        <f t="shared" si="4"/>
        <v>0</v>
      </c>
      <c r="AC92" s="84">
        <f t="shared" si="3"/>
        <v>0</v>
      </c>
    </row>
    <row r="93" spans="1:36" ht="12.75" x14ac:dyDescent="0.2">
      <c r="A93" s="81" t="s">
        <v>34</v>
      </c>
      <c r="B93" s="36">
        <v>5717.4980000000005</v>
      </c>
      <c r="C93" s="37">
        <v>3.2320000000000002</v>
      </c>
      <c r="D93" s="36">
        <v>6089.4039999999995</v>
      </c>
      <c r="E93" s="37">
        <v>3.2320000000000002</v>
      </c>
      <c r="G93" s="3"/>
      <c r="H93" s="8"/>
      <c r="I93" s="4"/>
      <c r="J93" s="12"/>
      <c r="L93" s="14"/>
      <c r="M93" s="14"/>
      <c r="N93" s="14"/>
      <c r="O93" s="14"/>
      <c r="Q93" s="26">
        <f t="shared" si="4"/>
        <v>0</v>
      </c>
      <c r="AC93" s="84">
        <f t="shared" si="3"/>
        <v>0</v>
      </c>
    </row>
    <row r="94" spans="1:36" ht="12.75" x14ac:dyDescent="0.2">
      <c r="A94" s="81" t="s">
        <v>38</v>
      </c>
      <c r="B94" s="36">
        <v>4918.7390000000014</v>
      </c>
      <c r="C94" s="37">
        <v>2.331</v>
      </c>
      <c r="D94" s="36">
        <v>4855.0050000000001</v>
      </c>
      <c r="E94" s="37">
        <v>2.331</v>
      </c>
      <c r="G94" s="3"/>
      <c r="H94" s="8"/>
      <c r="I94" s="4"/>
      <c r="J94" s="12"/>
      <c r="L94" s="14"/>
      <c r="M94" s="14"/>
      <c r="N94" s="14"/>
      <c r="O94" s="14"/>
      <c r="Q94" s="26">
        <f t="shared" si="4"/>
        <v>0</v>
      </c>
      <c r="AC94" s="84">
        <f t="shared" si="3"/>
        <v>0</v>
      </c>
    </row>
    <row r="95" spans="1:36" ht="12.75" x14ac:dyDescent="0.2">
      <c r="A95" s="81" t="s">
        <v>36</v>
      </c>
      <c r="B95" s="36">
        <v>3601.7849999999999</v>
      </c>
      <c r="C95" s="37">
        <v>2.1139999999999999</v>
      </c>
      <c r="D95" s="36">
        <v>3794.1189999999988</v>
      </c>
      <c r="E95" s="37">
        <v>2.1139999999999999</v>
      </c>
      <c r="G95" s="3"/>
      <c r="H95" s="8"/>
      <c r="I95" s="4"/>
      <c r="J95" s="12"/>
      <c r="L95" s="14"/>
      <c r="M95" s="14"/>
      <c r="N95" s="14"/>
      <c r="O95" s="14"/>
      <c r="Q95" s="26">
        <f t="shared" si="4"/>
        <v>0</v>
      </c>
      <c r="AC95" s="84">
        <f t="shared" si="3"/>
        <v>0</v>
      </c>
    </row>
    <row r="96" spans="1:36" ht="12.75" x14ac:dyDescent="0.2">
      <c r="A96" s="81" t="s">
        <v>35</v>
      </c>
      <c r="B96" s="36">
        <v>3320.0629999999996</v>
      </c>
      <c r="C96" s="37">
        <v>3.6850000000000001</v>
      </c>
      <c r="D96" s="36">
        <v>3476.6240000000003</v>
      </c>
      <c r="E96" s="37">
        <v>3.6850000000000001</v>
      </c>
      <c r="G96" s="3"/>
      <c r="H96" s="8"/>
      <c r="I96" s="4"/>
      <c r="J96" s="12"/>
      <c r="L96" s="14"/>
      <c r="M96" s="14"/>
      <c r="N96" s="14"/>
      <c r="O96" s="14"/>
      <c r="Q96" s="26">
        <f t="shared" si="4"/>
        <v>0</v>
      </c>
      <c r="AC96" s="84">
        <f t="shared" si="3"/>
        <v>0</v>
      </c>
    </row>
    <row r="97" spans="1:41" ht="19.5" customHeight="1" x14ac:dyDescent="0.2">
      <c r="A97" s="81" t="s">
        <v>66</v>
      </c>
      <c r="B97" s="36">
        <v>4304.7939999999999</v>
      </c>
      <c r="C97" s="37">
        <v>1.6539999999999999</v>
      </c>
      <c r="D97" s="36">
        <v>4079.1689999999999</v>
      </c>
      <c r="E97" s="37">
        <v>1.6539999999999999</v>
      </c>
      <c r="G97" s="3"/>
      <c r="H97" s="8"/>
      <c r="I97" s="4"/>
      <c r="J97" s="12"/>
      <c r="L97" s="14"/>
      <c r="M97" s="14"/>
      <c r="N97" s="14"/>
      <c r="O97" s="14"/>
      <c r="Q97" s="26">
        <f t="shared" si="4"/>
        <v>0</v>
      </c>
      <c r="AC97" s="84">
        <f t="shared" si="3"/>
        <v>0</v>
      </c>
      <c r="AM97" s="75"/>
    </row>
    <row r="98" spans="1:41" ht="12.75" x14ac:dyDescent="0.2">
      <c r="A98" s="81" t="s">
        <v>49</v>
      </c>
      <c r="B98" s="36">
        <v>2429.90335</v>
      </c>
      <c r="C98" s="37">
        <v>0.877</v>
      </c>
      <c r="D98" s="36">
        <v>2325.7560000000008</v>
      </c>
      <c r="E98" s="37">
        <v>0.877</v>
      </c>
      <c r="G98" s="3"/>
      <c r="H98" s="8"/>
      <c r="I98" s="4"/>
      <c r="J98" s="12"/>
      <c r="L98" s="14"/>
      <c r="M98" s="14"/>
      <c r="N98" s="14"/>
      <c r="O98" s="14"/>
      <c r="Q98" s="26">
        <f t="shared" si="4"/>
        <v>0</v>
      </c>
      <c r="AC98" s="84">
        <f t="shared" si="3"/>
        <v>0</v>
      </c>
    </row>
    <row r="99" spans="1:41" ht="12.75" x14ac:dyDescent="0.2">
      <c r="A99" s="81" t="s">
        <v>50</v>
      </c>
      <c r="B99" s="36">
        <v>7115.222499999817</v>
      </c>
      <c r="C99" s="37">
        <v>2.3355458333332741</v>
      </c>
      <c r="D99" s="36">
        <v>6898.052499999817</v>
      </c>
      <c r="E99" s="37">
        <v>2.3355458333332741</v>
      </c>
      <c r="G99" s="3"/>
      <c r="H99" s="8"/>
      <c r="I99" s="4"/>
      <c r="J99" s="12"/>
      <c r="L99" s="14"/>
      <c r="M99" s="14"/>
      <c r="N99" s="14"/>
      <c r="O99" s="14"/>
      <c r="Q99" s="26">
        <f t="shared" si="4"/>
        <v>0</v>
      </c>
      <c r="AC99" s="84">
        <f t="shared" si="3"/>
        <v>0</v>
      </c>
    </row>
    <row r="100" spans="1:41" ht="12.75" x14ac:dyDescent="0.2">
      <c r="A100" s="81" t="s">
        <v>48</v>
      </c>
      <c r="B100" s="36">
        <v>19134.177000000003</v>
      </c>
      <c r="C100" s="37">
        <v>5.7679999999999998</v>
      </c>
      <c r="D100" s="36">
        <v>20156.730000000003</v>
      </c>
      <c r="E100" s="37">
        <v>5.7679999999999998</v>
      </c>
      <c r="G100" s="3"/>
      <c r="H100" s="8"/>
      <c r="I100" s="4"/>
      <c r="J100" s="12"/>
      <c r="L100" s="14"/>
      <c r="M100" s="14"/>
      <c r="N100" s="14"/>
      <c r="O100" s="14"/>
      <c r="Q100" s="26">
        <f t="shared" si="4"/>
        <v>0</v>
      </c>
      <c r="AC100" s="84">
        <f t="shared" si="3"/>
        <v>0</v>
      </c>
    </row>
    <row r="101" spans="1:41" ht="12.75" x14ac:dyDescent="0.2">
      <c r="A101" s="81" t="s">
        <v>72</v>
      </c>
      <c r="B101" s="36">
        <v>1588.921</v>
      </c>
      <c r="C101" s="37">
        <v>0.66900000000000004</v>
      </c>
      <c r="D101" s="36">
        <v>1768.3089999999997</v>
      </c>
      <c r="E101" s="37">
        <v>0.66900000000000004</v>
      </c>
      <c r="G101" s="3"/>
      <c r="H101" s="8"/>
      <c r="I101" s="4"/>
      <c r="J101" s="12"/>
      <c r="L101" s="14"/>
      <c r="M101" s="14"/>
      <c r="N101" s="14"/>
      <c r="O101" s="14"/>
      <c r="Q101" s="26">
        <f t="shared" si="4"/>
        <v>0</v>
      </c>
      <c r="AC101" s="84">
        <f t="shared" si="3"/>
        <v>0</v>
      </c>
    </row>
    <row r="102" spans="1:41" ht="25.5" x14ac:dyDescent="0.2">
      <c r="A102" s="81" t="s">
        <v>51</v>
      </c>
      <c r="B102" s="36">
        <v>4624.33</v>
      </c>
      <c r="C102" s="37">
        <v>2.8799000000000001</v>
      </c>
      <c r="D102" s="36">
        <v>5455.28</v>
      </c>
      <c r="E102" s="37">
        <v>2.8799000000000001</v>
      </c>
      <c r="G102" s="3"/>
      <c r="H102" s="8"/>
      <c r="I102" s="4"/>
      <c r="J102" s="12"/>
      <c r="L102" s="14"/>
      <c r="M102" s="14"/>
      <c r="N102" s="14"/>
      <c r="O102" s="14"/>
      <c r="Q102" s="26">
        <f t="shared" si="4"/>
        <v>0</v>
      </c>
      <c r="AC102" s="84">
        <f t="shared" si="3"/>
        <v>0</v>
      </c>
    </row>
    <row r="103" spans="1:41" ht="12.75" x14ac:dyDescent="0.2">
      <c r="A103" s="81" t="s">
        <v>54</v>
      </c>
      <c r="B103" s="36">
        <v>3977.627</v>
      </c>
      <c r="C103" s="37">
        <v>2.1059999999999999</v>
      </c>
      <c r="D103" s="36">
        <v>4525.7669999999989</v>
      </c>
      <c r="E103" s="37">
        <v>2.1059999999999999</v>
      </c>
      <c r="G103" s="3"/>
      <c r="H103" s="8"/>
      <c r="I103" s="4"/>
      <c r="J103" s="12"/>
      <c r="L103" s="14"/>
      <c r="M103" s="14"/>
      <c r="N103" s="14"/>
      <c r="O103" s="14"/>
      <c r="Q103" s="26">
        <f t="shared" si="4"/>
        <v>0</v>
      </c>
      <c r="AC103" s="84">
        <f t="shared" si="3"/>
        <v>0</v>
      </c>
    </row>
    <row r="104" spans="1:41" ht="12.75" x14ac:dyDescent="0.2">
      <c r="A104" s="81" t="s">
        <v>55</v>
      </c>
      <c r="B104" s="36">
        <v>1193.4759999999999</v>
      </c>
      <c r="C104" s="37">
        <v>0.70899999999999996</v>
      </c>
      <c r="D104" s="36">
        <v>1240.6930000000002</v>
      </c>
      <c r="E104" s="37">
        <v>0.70899999999999996</v>
      </c>
      <c r="G104" s="3"/>
      <c r="H104" s="8"/>
      <c r="I104" s="4"/>
      <c r="J104" s="12"/>
      <c r="L104" s="14"/>
      <c r="M104" s="14"/>
      <c r="N104" s="14"/>
      <c r="O104" s="14"/>
      <c r="Q104" s="26">
        <f t="shared" si="4"/>
        <v>0</v>
      </c>
      <c r="AC104" s="84">
        <f t="shared" si="3"/>
        <v>0</v>
      </c>
    </row>
    <row r="105" spans="1:41" ht="12.75" x14ac:dyDescent="0.2">
      <c r="A105" s="81" t="s">
        <v>52</v>
      </c>
      <c r="B105" s="36">
        <v>2058.7419999999997</v>
      </c>
      <c r="C105" s="37">
        <v>0.79400000000000004</v>
      </c>
      <c r="D105" s="36">
        <v>1901.9739999999995</v>
      </c>
      <c r="E105" s="37">
        <v>0.79400000000000004</v>
      </c>
      <c r="G105" s="3"/>
      <c r="H105" s="8"/>
      <c r="I105" s="4"/>
      <c r="J105" s="12"/>
      <c r="L105" s="14"/>
      <c r="M105" s="14"/>
      <c r="N105" s="14"/>
      <c r="O105" s="14"/>
      <c r="Q105" s="26">
        <f t="shared" si="4"/>
        <v>0</v>
      </c>
      <c r="AC105" s="84">
        <f t="shared" si="3"/>
        <v>0</v>
      </c>
    </row>
    <row r="106" spans="1:41" ht="16.5" customHeight="1" x14ac:dyDescent="0.2">
      <c r="A106" s="81" t="s">
        <v>53</v>
      </c>
      <c r="B106" s="36">
        <v>5128.0289999999995</v>
      </c>
      <c r="C106" s="37">
        <v>1.8769999999999998</v>
      </c>
      <c r="D106" s="36">
        <v>5162.2699999999995</v>
      </c>
      <c r="E106" s="37">
        <v>1.8769999999999998</v>
      </c>
      <c r="G106" s="3"/>
      <c r="H106" s="8"/>
      <c r="I106" s="4"/>
      <c r="J106" s="12"/>
      <c r="L106" s="14"/>
      <c r="M106" s="14"/>
      <c r="N106" s="14"/>
      <c r="O106" s="14"/>
      <c r="Q106" s="26">
        <f t="shared" si="4"/>
        <v>0</v>
      </c>
      <c r="AC106" s="84">
        <f t="shared" si="3"/>
        <v>0</v>
      </c>
    </row>
    <row r="107" spans="1:41" ht="12.75" x14ac:dyDescent="0.2">
      <c r="A107" s="81" t="s">
        <v>58</v>
      </c>
      <c r="B107" s="36">
        <v>977.58800000000008</v>
      </c>
      <c r="C107" s="37">
        <v>0.28899999999999998</v>
      </c>
      <c r="D107" s="36">
        <v>711.17100000000028</v>
      </c>
      <c r="E107" s="37">
        <v>0.28899999999999998</v>
      </c>
      <c r="G107" s="3"/>
      <c r="H107" s="8"/>
      <c r="I107" s="4"/>
      <c r="J107" s="12"/>
      <c r="L107" s="14"/>
      <c r="M107" s="14"/>
      <c r="N107" s="14"/>
      <c r="O107" s="14"/>
      <c r="Q107" s="26">
        <f t="shared" ref="Q107:Q108" si="6">E107-C107</f>
        <v>0</v>
      </c>
      <c r="AC107" s="84">
        <f t="shared" si="3"/>
        <v>0</v>
      </c>
    </row>
    <row r="108" spans="1:41" ht="25.5" x14ac:dyDescent="0.2">
      <c r="A108" s="81" t="s">
        <v>59</v>
      </c>
      <c r="B108" s="36">
        <v>3174.2069999999999</v>
      </c>
      <c r="C108" s="37">
        <v>1.7470000000000001</v>
      </c>
      <c r="D108" s="36">
        <v>2929.9260000000004</v>
      </c>
      <c r="E108" s="37">
        <v>1.7470000000000001</v>
      </c>
      <c r="G108" s="3"/>
      <c r="H108" s="8"/>
      <c r="I108" s="4"/>
      <c r="J108" s="12"/>
      <c r="L108" s="14"/>
      <c r="M108" s="14"/>
      <c r="N108" s="14"/>
      <c r="O108" s="14"/>
      <c r="Q108" s="26">
        <f t="shared" si="6"/>
        <v>0</v>
      </c>
      <c r="AC108" s="84">
        <f t="shared" si="3"/>
        <v>0</v>
      </c>
    </row>
    <row r="109" spans="1:41" ht="12.75" x14ac:dyDescent="0.2">
      <c r="A109" s="81" t="s">
        <v>60</v>
      </c>
      <c r="B109" s="36">
        <v>4283.8319999999985</v>
      </c>
      <c r="C109" s="37">
        <v>1.704</v>
      </c>
      <c r="D109" s="36">
        <v>5090.6660000000002</v>
      </c>
      <c r="E109" s="37">
        <v>1.704</v>
      </c>
      <c r="G109" s="3"/>
      <c r="H109" s="8"/>
      <c r="I109" s="4"/>
      <c r="J109" s="12"/>
      <c r="L109" s="14"/>
      <c r="M109" s="14"/>
      <c r="N109" s="14"/>
      <c r="O109" s="14"/>
      <c r="Q109" s="26">
        <f>E109-C109</f>
        <v>0</v>
      </c>
      <c r="AC109" s="84">
        <f t="shared" si="3"/>
        <v>0</v>
      </c>
    </row>
    <row r="110" spans="1:41" ht="12.75" x14ac:dyDescent="0.2">
      <c r="A110" s="81" t="s">
        <v>61</v>
      </c>
      <c r="B110" s="36">
        <v>20341.799000000003</v>
      </c>
      <c r="C110" s="37">
        <v>6.8959999999999999</v>
      </c>
      <c r="D110" s="36">
        <v>19162.292000000001</v>
      </c>
      <c r="E110" s="37">
        <v>6.8959999999999999</v>
      </c>
      <c r="G110" s="3"/>
      <c r="H110" s="8"/>
      <c r="I110" s="4"/>
      <c r="J110" s="12"/>
      <c r="L110" s="14"/>
      <c r="M110" s="14"/>
      <c r="N110" s="14"/>
      <c r="O110" s="14"/>
      <c r="Q110" s="26">
        <f>E110-C110</f>
        <v>0</v>
      </c>
      <c r="AC110" s="84">
        <f t="shared" si="3"/>
        <v>0</v>
      </c>
    </row>
    <row r="111" spans="1:41" ht="12.75" x14ac:dyDescent="0.2">
      <c r="A111" s="81" t="s">
        <v>73</v>
      </c>
      <c r="B111" s="36">
        <v>779.8</v>
      </c>
      <c r="C111" s="37">
        <v>0.45100000000000001</v>
      </c>
      <c r="D111" s="36">
        <v>798.00000000000023</v>
      </c>
      <c r="E111" s="37">
        <v>0.45100000000000001</v>
      </c>
      <c r="G111" s="3"/>
      <c r="H111" s="8"/>
      <c r="I111" s="4"/>
      <c r="J111" s="12"/>
      <c r="L111" s="14"/>
      <c r="M111" s="14"/>
      <c r="N111" s="14"/>
      <c r="O111" s="14"/>
      <c r="Q111" s="26"/>
      <c r="AC111" s="84">
        <f t="shared" si="3"/>
        <v>0</v>
      </c>
    </row>
    <row r="112" spans="1:41" ht="12.75" x14ac:dyDescent="0.2">
      <c r="A112" s="81" t="s">
        <v>75</v>
      </c>
      <c r="B112" s="36">
        <v>3827.2599999999998</v>
      </c>
      <c r="C112" s="37">
        <v>1.2574000000000001</v>
      </c>
      <c r="D112" s="36">
        <v>3716.3790000000013</v>
      </c>
      <c r="E112" s="37">
        <v>1.2574000000000001</v>
      </c>
      <c r="G112" s="3"/>
      <c r="H112" s="8"/>
      <c r="I112" s="4"/>
      <c r="J112" s="12"/>
      <c r="L112" s="14"/>
      <c r="M112" s="14"/>
      <c r="N112" s="14"/>
      <c r="O112" s="14"/>
      <c r="Q112" s="26"/>
      <c r="AC112" s="84">
        <f t="shared" si="3"/>
        <v>0</v>
      </c>
      <c r="AO112" s="75"/>
    </row>
    <row r="113" spans="1:39" ht="12.75" x14ac:dyDescent="0.2">
      <c r="A113" s="81" t="s">
        <v>65</v>
      </c>
      <c r="B113" s="36">
        <v>7015.5429999999997</v>
      </c>
      <c r="C113" s="37">
        <v>2.7170000000000001</v>
      </c>
      <c r="D113" s="36">
        <v>6869.6910000000016</v>
      </c>
      <c r="E113" s="37">
        <v>2.7170000000000001</v>
      </c>
      <c r="G113" s="3"/>
      <c r="H113" s="8"/>
      <c r="I113" s="4"/>
      <c r="J113" s="12"/>
      <c r="L113" s="14"/>
      <c r="M113" s="14"/>
      <c r="N113" s="14"/>
      <c r="O113" s="14"/>
      <c r="Q113" s="26"/>
      <c r="AC113" s="84">
        <f t="shared" si="3"/>
        <v>0</v>
      </c>
    </row>
    <row r="114" spans="1:39" ht="12.75" x14ac:dyDescent="0.2">
      <c r="A114" s="81" t="s">
        <v>74</v>
      </c>
      <c r="B114" s="36">
        <v>5917.29</v>
      </c>
      <c r="C114" s="37">
        <v>2.2309999999999999</v>
      </c>
      <c r="D114" s="36">
        <v>6204.7440000000006</v>
      </c>
      <c r="E114" s="37">
        <v>2.2309999999999999</v>
      </c>
      <c r="G114" s="3"/>
      <c r="H114" s="8"/>
      <c r="I114" s="4"/>
      <c r="J114" s="12"/>
      <c r="L114" s="14"/>
      <c r="M114" s="14"/>
      <c r="N114" s="14"/>
      <c r="O114" s="14"/>
      <c r="Q114" s="26"/>
      <c r="AC114" s="84">
        <f t="shared" si="3"/>
        <v>0</v>
      </c>
    </row>
    <row r="115" spans="1:39" ht="25.5" x14ac:dyDescent="0.2">
      <c r="A115" s="81" t="s">
        <v>20</v>
      </c>
      <c r="B115" s="36">
        <v>361.10999999999996</v>
      </c>
      <c r="C115" s="37">
        <v>0.42499999999999999</v>
      </c>
      <c r="D115" s="36">
        <v>403.84000000000003</v>
      </c>
      <c r="E115" s="37">
        <v>0.42499999999999999</v>
      </c>
      <c r="F115">
        <v>45.354067615630171</v>
      </c>
      <c r="G115" s="3">
        <v>6231.5129358046952</v>
      </c>
      <c r="H115" s="8"/>
      <c r="I115" s="4"/>
      <c r="J115" s="12"/>
      <c r="L115" s="14"/>
      <c r="M115" s="14"/>
      <c r="N115" s="14"/>
      <c r="O115" s="14"/>
      <c r="Q115" s="26"/>
      <c r="V115">
        <v>23104443.130949017</v>
      </c>
      <c r="W115">
        <v>87612389.166341975</v>
      </c>
      <c r="X115">
        <v>-64507946.035392955</v>
      </c>
      <c r="Y115">
        <v>23334425.316188578</v>
      </c>
      <c r="Z115">
        <v>75660892.657603621</v>
      </c>
      <c r="AA115">
        <v>-52326467.341415048</v>
      </c>
      <c r="AC115" s="84">
        <f t="shared" si="3"/>
        <v>0</v>
      </c>
    </row>
    <row r="116" spans="1:39" ht="12.75" x14ac:dyDescent="0.2">
      <c r="A116" s="81" t="s">
        <v>82</v>
      </c>
      <c r="B116" s="36">
        <v>2459.96</v>
      </c>
      <c r="C116" s="37">
        <v>0.9</v>
      </c>
      <c r="D116" s="36">
        <v>2510.48</v>
      </c>
      <c r="E116" s="37">
        <v>0.9</v>
      </c>
      <c r="G116" s="3"/>
      <c r="H116" s="8"/>
      <c r="I116" s="4"/>
      <c r="J116" s="12"/>
      <c r="L116" s="14"/>
      <c r="M116" s="14"/>
      <c r="N116" s="14"/>
      <c r="O116" s="14"/>
      <c r="Q116" s="26"/>
      <c r="AC116" s="97">
        <f t="shared" si="3"/>
        <v>0</v>
      </c>
    </row>
    <row r="117" spans="1:39" ht="12.75" x14ac:dyDescent="0.2">
      <c r="A117" s="81" t="s">
        <v>83</v>
      </c>
      <c r="B117" s="36">
        <v>1781.127</v>
      </c>
      <c r="C117" s="37">
        <v>0.73399999999999999</v>
      </c>
      <c r="D117" s="36">
        <v>1876.9469999999997</v>
      </c>
      <c r="E117" s="37">
        <v>0.73399999999999999</v>
      </c>
      <c r="G117" s="3"/>
      <c r="H117" s="8"/>
      <c r="I117" s="4"/>
      <c r="J117" s="12"/>
      <c r="L117" s="14"/>
      <c r="M117" s="14"/>
      <c r="N117" s="14"/>
      <c r="O117" s="14"/>
      <c r="Q117" s="26"/>
      <c r="AC117" s="97">
        <f t="shared" si="3"/>
        <v>0</v>
      </c>
    </row>
    <row r="118" spans="1:39" ht="63" x14ac:dyDescent="0.2">
      <c r="A118" s="134" t="s">
        <v>10</v>
      </c>
      <c r="B118" s="36"/>
      <c r="C118" s="37"/>
      <c r="D118" s="36"/>
      <c r="E118" s="37"/>
      <c r="G118" s="22"/>
      <c r="H118" s="8"/>
      <c r="I118" s="4"/>
      <c r="J118" s="12"/>
      <c r="L118" s="14">
        <f t="shared" si="5"/>
        <v>0</v>
      </c>
      <c r="M118" s="14">
        <f t="shared" si="5"/>
        <v>0</v>
      </c>
      <c r="N118" s="14">
        <f t="shared" si="5"/>
        <v>0</v>
      </c>
      <c r="O118" s="14">
        <f t="shared" si="5"/>
        <v>0</v>
      </c>
      <c r="Q118" s="26"/>
      <c r="AC118" s="84">
        <f t="shared" si="3"/>
        <v>0</v>
      </c>
    </row>
    <row r="119" spans="1:39" ht="12.75" x14ac:dyDescent="0.2">
      <c r="A119" s="29" t="s">
        <v>76</v>
      </c>
      <c r="B119" s="36">
        <v>13252.251999999993</v>
      </c>
      <c r="C119" s="37">
        <v>3.9385539563448759</v>
      </c>
      <c r="D119" s="36">
        <v>13456.684999999998</v>
      </c>
      <c r="E119" s="37">
        <v>3.9385539563448759</v>
      </c>
      <c r="G119" s="3">
        <v>12233.982999999986</v>
      </c>
      <c r="H119" s="8">
        <v>3.964670000000007</v>
      </c>
      <c r="I119" s="4">
        <v>12330.143999999978</v>
      </c>
      <c r="J119" s="12">
        <v>3.964670000000007</v>
      </c>
      <c r="L119" s="14">
        <f t="shared" si="5"/>
        <v>1018.2690000000075</v>
      </c>
      <c r="M119" s="14">
        <f t="shared" si="5"/>
        <v>-2.6116043655131094E-2</v>
      </c>
      <c r="N119" s="14">
        <f t="shared" si="5"/>
        <v>1126.5410000000193</v>
      </c>
      <c r="O119" s="14">
        <f t="shared" si="5"/>
        <v>-2.6116043655131094E-2</v>
      </c>
      <c r="Q119" s="26">
        <f t="shared" si="4"/>
        <v>0</v>
      </c>
      <c r="AC119" s="84">
        <f t="shared" si="3"/>
        <v>0</v>
      </c>
      <c r="AF119" s="75">
        <f>B119+D119</f>
        <v>26708.936999999991</v>
      </c>
      <c r="AH119" t="s">
        <v>70</v>
      </c>
    </row>
    <row r="120" spans="1:39" ht="63" x14ac:dyDescent="0.2">
      <c r="A120" s="134" t="s">
        <v>9</v>
      </c>
      <c r="B120" s="36"/>
      <c r="C120" s="37"/>
      <c r="D120" s="36"/>
      <c r="E120" s="37"/>
      <c r="G120" s="22"/>
      <c r="H120" s="8"/>
      <c r="I120" s="4"/>
      <c r="J120" s="12"/>
      <c r="L120" s="14">
        <f t="shared" si="5"/>
        <v>0</v>
      </c>
      <c r="M120" s="14">
        <f t="shared" si="5"/>
        <v>0</v>
      </c>
      <c r="N120" s="14">
        <f t="shared" si="5"/>
        <v>0</v>
      </c>
      <c r="O120" s="14">
        <f t="shared" si="5"/>
        <v>0</v>
      </c>
      <c r="Q120" s="44"/>
      <c r="AC120" s="84">
        <f t="shared" si="3"/>
        <v>0</v>
      </c>
    </row>
    <row r="121" spans="1:39" ht="12.75" x14ac:dyDescent="0.2">
      <c r="A121" s="29" t="s">
        <v>76</v>
      </c>
      <c r="B121" s="36">
        <v>43839.84926453801</v>
      </c>
      <c r="C121" s="37">
        <v>11.038977422694865</v>
      </c>
      <c r="D121" s="36">
        <v>42668.901880335994</v>
      </c>
      <c r="E121" s="37">
        <v>11.038977422694865</v>
      </c>
      <c r="F121" s="30"/>
      <c r="G121" s="31">
        <v>55954.066248243813</v>
      </c>
      <c r="H121" s="32">
        <v>18.291292363516412</v>
      </c>
      <c r="I121" s="33">
        <v>52842.471874202965</v>
      </c>
      <c r="J121" s="34">
        <v>18.291292363516412</v>
      </c>
      <c r="K121" s="35"/>
      <c r="L121" s="30">
        <f t="shared" si="5"/>
        <v>-12114.216983705803</v>
      </c>
      <c r="M121" s="30">
        <f t="shared" si="5"/>
        <v>-7.252314940821547</v>
      </c>
      <c r="N121" s="30">
        <f t="shared" si="5"/>
        <v>-10173.569993866971</v>
      </c>
      <c r="O121" s="30">
        <f t="shared" si="5"/>
        <v>-7.252314940821547</v>
      </c>
      <c r="P121" s="35"/>
      <c r="Q121" s="44">
        <f t="shared" si="4"/>
        <v>0</v>
      </c>
      <c r="AC121" s="97">
        <f t="shared" si="3"/>
        <v>0</v>
      </c>
      <c r="AM121" s="75"/>
    </row>
    <row r="122" spans="1:39" ht="25.5" x14ac:dyDescent="0.2">
      <c r="A122" s="29" t="s">
        <v>15</v>
      </c>
      <c r="B122" s="36">
        <v>48.501999999999995</v>
      </c>
      <c r="C122" s="37">
        <v>3.3700000000000001E-2</v>
      </c>
      <c r="D122" s="36">
        <v>69.428000000000011</v>
      </c>
      <c r="E122" s="37">
        <v>3.3700000000000001E-2</v>
      </c>
      <c r="G122" s="3">
        <v>40.4</v>
      </c>
      <c r="H122" s="8">
        <v>2.4E-2</v>
      </c>
      <c r="I122" s="4">
        <v>70.72</v>
      </c>
      <c r="J122" s="12">
        <v>2.4E-2</v>
      </c>
      <c r="L122" s="14">
        <f t="shared" si="5"/>
        <v>8.1019999999999968</v>
      </c>
      <c r="M122" s="14">
        <f t="shared" si="5"/>
        <v>9.7000000000000003E-3</v>
      </c>
      <c r="N122" s="14">
        <f t="shared" si="5"/>
        <v>-1.2919999999999874</v>
      </c>
      <c r="O122" s="14">
        <f t="shared" si="5"/>
        <v>9.7000000000000003E-3</v>
      </c>
      <c r="Q122" s="44">
        <f t="shared" si="4"/>
        <v>0</v>
      </c>
      <c r="AC122" s="84">
        <f t="shared" si="3"/>
        <v>0</v>
      </c>
    </row>
    <row r="123" spans="1:39" ht="12.75" x14ac:dyDescent="0.2">
      <c r="A123" s="29" t="s">
        <v>17</v>
      </c>
      <c r="B123" s="36">
        <v>851.22799999999995</v>
      </c>
      <c r="C123" s="37">
        <v>9.6000000000000002E-2</v>
      </c>
      <c r="D123" s="36">
        <v>804.65699999999993</v>
      </c>
      <c r="E123" s="37">
        <v>9.6000000000000002E-2</v>
      </c>
      <c r="G123" s="3">
        <v>135.69999999999996</v>
      </c>
      <c r="H123" s="8">
        <v>4.5199999999999997E-2</v>
      </c>
      <c r="I123" s="4">
        <v>119.4</v>
      </c>
      <c r="J123" s="12">
        <v>4.5199999999999997E-2</v>
      </c>
      <c r="L123" s="14">
        <f t="shared" si="5"/>
        <v>715.52800000000002</v>
      </c>
      <c r="M123" s="14">
        <f t="shared" si="5"/>
        <v>5.0800000000000005E-2</v>
      </c>
      <c r="N123" s="14">
        <f t="shared" si="5"/>
        <v>685.25699999999995</v>
      </c>
      <c r="O123" s="14">
        <f t="shared" si="5"/>
        <v>5.0800000000000005E-2</v>
      </c>
      <c r="Q123" s="44">
        <f t="shared" si="4"/>
        <v>0</v>
      </c>
      <c r="AC123" s="84">
        <f t="shared" si="3"/>
        <v>0</v>
      </c>
    </row>
    <row r="124" spans="1:39" ht="12.75" x14ac:dyDescent="0.2">
      <c r="A124" s="29" t="s">
        <v>12</v>
      </c>
      <c r="B124" s="36">
        <v>117.11199999999999</v>
      </c>
      <c r="C124" s="37">
        <v>0.09</v>
      </c>
      <c r="D124" s="36">
        <v>181.88800000000003</v>
      </c>
      <c r="E124" s="37">
        <v>0.09</v>
      </c>
      <c r="F124" s="38"/>
      <c r="G124" s="39">
        <v>84.983771299725944</v>
      </c>
      <c r="H124" s="40">
        <v>0.16647198263163376</v>
      </c>
      <c r="I124" s="41">
        <v>119.9786177347945</v>
      </c>
      <c r="J124" s="42">
        <v>0.16647198263163376</v>
      </c>
      <c r="K124" s="38"/>
      <c r="L124" s="43">
        <f t="shared" si="5"/>
        <v>32.12822870027405</v>
      </c>
      <c r="M124" s="43">
        <f t="shared" si="5"/>
        <v>-7.6471982631633767E-2</v>
      </c>
      <c r="N124" s="43">
        <f t="shared" si="5"/>
        <v>61.909382265205537</v>
      </c>
      <c r="O124" s="43">
        <f t="shared" si="5"/>
        <v>-7.6471982631633767E-2</v>
      </c>
      <c r="P124" s="38"/>
      <c r="Q124" s="44">
        <f t="shared" si="4"/>
        <v>0</v>
      </c>
      <c r="AC124" s="84">
        <f t="shared" si="3"/>
        <v>0</v>
      </c>
    </row>
    <row r="125" spans="1:39" ht="12.75" x14ac:dyDescent="0.2">
      <c r="A125" s="29" t="s">
        <v>28</v>
      </c>
      <c r="B125" s="36">
        <v>66.610000000000014</v>
      </c>
      <c r="C125" s="37">
        <v>3.2000000000000001E-2</v>
      </c>
      <c r="D125" s="36">
        <v>51.550000000000026</v>
      </c>
      <c r="E125" s="37">
        <v>3.2000000000000001E-2</v>
      </c>
      <c r="G125" s="3">
        <v>158.53800000000004</v>
      </c>
      <c r="H125" s="8">
        <v>9.4E-2</v>
      </c>
      <c r="I125" s="4">
        <v>176.98199999999994</v>
      </c>
      <c r="J125" s="12">
        <v>9.4E-2</v>
      </c>
      <c r="L125" s="14">
        <f t="shared" si="5"/>
        <v>-91.928000000000026</v>
      </c>
      <c r="M125" s="14">
        <f t="shared" si="5"/>
        <v>-6.2E-2</v>
      </c>
      <c r="N125" s="14">
        <f t="shared" si="5"/>
        <v>-125.43199999999992</v>
      </c>
      <c r="O125" s="14">
        <f t="shared" si="5"/>
        <v>-6.2E-2</v>
      </c>
      <c r="Q125" s="44">
        <f t="shared" si="4"/>
        <v>0</v>
      </c>
      <c r="AC125" s="84">
        <f t="shared" si="3"/>
        <v>0</v>
      </c>
      <c r="AF125" s="75">
        <f>B121+D121</f>
        <v>86508.751144873997</v>
      </c>
    </row>
    <row r="126" spans="1:39" ht="25.5" x14ac:dyDescent="0.2">
      <c r="A126" s="29" t="s">
        <v>13</v>
      </c>
      <c r="B126" s="36">
        <v>26.47</v>
      </c>
      <c r="C126" s="37">
        <v>1.4999999999999999E-2</v>
      </c>
      <c r="D126" s="36">
        <v>68.77</v>
      </c>
      <c r="E126" s="37">
        <v>1.4999999999999999E-2</v>
      </c>
      <c r="G126" s="3">
        <v>51.600999999999999</v>
      </c>
      <c r="H126" s="8">
        <v>0.02</v>
      </c>
      <c r="I126" s="4">
        <v>88.674999999999997</v>
      </c>
      <c r="J126" s="12">
        <v>0.02</v>
      </c>
      <c r="L126" s="14">
        <f t="shared" si="5"/>
        <v>-25.131</v>
      </c>
      <c r="M126" s="14">
        <f t="shared" si="5"/>
        <v>-5.000000000000001E-3</v>
      </c>
      <c r="N126" s="14">
        <f t="shared" si="5"/>
        <v>-19.905000000000001</v>
      </c>
      <c r="O126" s="14">
        <f t="shared" si="5"/>
        <v>-5.000000000000001E-3</v>
      </c>
      <c r="Q126" s="44">
        <f t="shared" si="4"/>
        <v>0</v>
      </c>
      <c r="AC126" s="84">
        <f t="shared" si="3"/>
        <v>0</v>
      </c>
    </row>
    <row r="127" spans="1:39" ht="12.75" x14ac:dyDescent="0.2">
      <c r="A127" s="29" t="s">
        <v>18</v>
      </c>
      <c r="B127" s="36">
        <v>130.04999999999998</v>
      </c>
      <c r="C127" s="37">
        <v>7.9000000000000001E-2</v>
      </c>
      <c r="D127" s="36">
        <v>208.75000000000003</v>
      </c>
      <c r="E127" s="37">
        <v>7.9000000000000001E-2</v>
      </c>
      <c r="G127" s="3">
        <v>37.799999999999997</v>
      </c>
      <c r="H127" s="8">
        <v>2.3E-2</v>
      </c>
      <c r="I127" s="4">
        <v>42.390000000000008</v>
      </c>
      <c r="J127" s="12">
        <v>2.3E-2</v>
      </c>
      <c r="L127" s="14">
        <f t="shared" si="5"/>
        <v>92.249999999999986</v>
      </c>
      <c r="M127" s="14">
        <f t="shared" si="5"/>
        <v>5.6000000000000001E-2</v>
      </c>
      <c r="N127" s="14">
        <f t="shared" si="5"/>
        <v>166.36</v>
      </c>
      <c r="O127" s="14">
        <f t="shared" si="5"/>
        <v>5.6000000000000001E-2</v>
      </c>
      <c r="Q127" s="26">
        <f t="shared" si="4"/>
        <v>0</v>
      </c>
      <c r="AC127" s="84">
        <f t="shared" si="3"/>
        <v>0</v>
      </c>
    </row>
    <row r="128" spans="1:39" ht="12.75" x14ac:dyDescent="0.2">
      <c r="A128" s="62" t="s">
        <v>38</v>
      </c>
      <c r="B128" s="36">
        <v>93.012999999999991</v>
      </c>
      <c r="C128" s="37">
        <v>3.5999999999999997E-2</v>
      </c>
      <c r="D128" s="36">
        <v>101.68700000000001</v>
      </c>
      <c r="E128" s="37">
        <v>3.5999999999999997E-2</v>
      </c>
      <c r="G128" s="3"/>
      <c r="H128" s="8"/>
      <c r="I128" s="4"/>
      <c r="J128" s="12"/>
      <c r="L128" s="14"/>
      <c r="M128" s="14"/>
      <c r="N128" s="14"/>
      <c r="O128" s="14"/>
      <c r="Q128" s="26">
        <f t="shared" si="4"/>
        <v>0</v>
      </c>
      <c r="AC128" s="84">
        <f t="shared" si="3"/>
        <v>0</v>
      </c>
    </row>
    <row r="129" spans="1:39" ht="12.75" x14ac:dyDescent="0.2">
      <c r="A129" s="62" t="s">
        <v>60</v>
      </c>
      <c r="B129" s="36">
        <v>3.2930000000000001</v>
      </c>
      <c r="C129" s="37">
        <v>1E-3</v>
      </c>
      <c r="D129" s="36">
        <v>4.6630000000000011</v>
      </c>
      <c r="E129" s="37">
        <v>1E-3</v>
      </c>
      <c r="G129" s="3"/>
      <c r="H129" s="8"/>
      <c r="I129" s="4"/>
      <c r="J129" s="12"/>
      <c r="L129" s="14"/>
      <c r="M129" s="14"/>
      <c r="N129" s="14"/>
      <c r="O129" s="14"/>
      <c r="Q129" s="26">
        <f t="shared" si="4"/>
        <v>0</v>
      </c>
      <c r="AC129" s="84">
        <f t="shared" si="3"/>
        <v>0</v>
      </c>
    </row>
    <row r="130" spans="1:39" ht="12.75" x14ac:dyDescent="0.2">
      <c r="A130" s="62" t="s">
        <v>62</v>
      </c>
      <c r="B130" s="36">
        <v>534.45999999999992</v>
      </c>
      <c r="C130" s="37">
        <v>0.21199999999999999</v>
      </c>
      <c r="D130" s="36">
        <v>419.69999999999987</v>
      </c>
      <c r="E130" s="37">
        <v>0.21199999999999999</v>
      </c>
      <c r="G130" s="3"/>
      <c r="H130" s="8"/>
      <c r="I130" s="4"/>
      <c r="J130" s="12"/>
      <c r="L130" s="14"/>
      <c r="M130" s="14"/>
      <c r="N130" s="14"/>
      <c r="O130" s="14"/>
      <c r="Q130" s="26">
        <f t="shared" si="4"/>
        <v>0</v>
      </c>
      <c r="AC130" s="84">
        <f t="shared" si="3"/>
        <v>0</v>
      </c>
    </row>
    <row r="131" spans="1:39" ht="12.75" x14ac:dyDescent="0.2">
      <c r="A131" s="62" t="s">
        <v>68</v>
      </c>
      <c r="B131" s="36">
        <v>36.840000000000003</v>
      </c>
      <c r="C131" s="37">
        <v>1.6E-2</v>
      </c>
      <c r="D131" s="36">
        <v>38.879999999999995</v>
      </c>
      <c r="E131" s="37">
        <v>1.6E-2</v>
      </c>
      <c r="G131" s="3"/>
      <c r="H131" s="8"/>
      <c r="I131" s="4"/>
      <c r="J131" s="12"/>
      <c r="L131" s="14"/>
      <c r="M131" s="14"/>
      <c r="N131" s="14"/>
      <c r="O131" s="14"/>
      <c r="Q131" s="26">
        <f t="shared" si="4"/>
        <v>0</v>
      </c>
      <c r="AC131" s="84">
        <f t="shared" si="3"/>
        <v>0</v>
      </c>
      <c r="AE131" s="75">
        <f>B127+D127</f>
        <v>338.8</v>
      </c>
    </row>
    <row r="132" spans="1:39" ht="12.75" x14ac:dyDescent="0.2">
      <c r="A132" s="62" t="s">
        <v>26</v>
      </c>
      <c r="B132" s="36">
        <v>262.31999999999994</v>
      </c>
      <c r="C132" s="37">
        <v>0.13231428571428572</v>
      </c>
      <c r="D132" s="36">
        <v>200.77999999999997</v>
      </c>
      <c r="E132" s="37">
        <v>0.13231428571428572</v>
      </c>
      <c r="G132" s="3"/>
      <c r="H132" s="8"/>
      <c r="I132" s="4"/>
      <c r="J132" s="12"/>
      <c r="L132" s="14"/>
      <c r="M132" s="14"/>
      <c r="N132" s="14"/>
      <c r="O132" s="14"/>
      <c r="Q132" s="26">
        <f t="shared" si="4"/>
        <v>0</v>
      </c>
      <c r="AC132" s="84">
        <f t="shared" si="3"/>
        <v>0</v>
      </c>
    </row>
    <row r="133" spans="1:39" ht="12.75" x14ac:dyDescent="0.2">
      <c r="A133" s="62" t="s">
        <v>75</v>
      </c>
      <c r="B133" s="36">
        <v>20.399999999999995</v>
      </c>
      <c r="C133" s="37">
        <v>1.2E-2</v>
      </c>
      <c r="D133" s="36">
        <v>24.373000000000005</v>
      </c>
      <c r="E133" s="37">
        <v>1.2E-2</v>
      </c>
      <c r="G133" s="3"/>
      <c r="H133" s="8"/>
      <c r="I133" s="4"/>
      <c r="J133" s="12"/>
      <c r="L133" s="14"/>
      <c r="M133" s="14"/>
      <c r="N133" s="14"/>
      <c r="O133" s="14"/>
      <c r="Q133" s="26"/>
      <c r="AC133" s="84">
        <f t="shared" si="3"/>
        <v>0</v>
      </c>
    </row>
    <row r="134" spans="1:39" ht="25.5" x14ac:dyDescent="0.2">
      <c r="A134" s="62" t="s">
        <v>59</v>
      </c>
      <c r="B134" s="36">
        <v>12.655999999999999</v>
      </c>
      <c r="C134" s="37">
        <v>6.0000000000000001E-3</v>
      </c>
      <c r="D134" s="36">
        <v>8.2989999999999995</v>
      </c>
      <c r="E134" s="37">
        <v>6.0000000000000001E-3</v>
      </c>
      <c r="G134" s="3"/>
      <c r="H134" s="8"/>
      <c r="I134" s="4"/>
      <c r="J134" s="12"/>
      <c r="L134" s="14"/>
      <c r="M134" s="14"/>
      <c r="N134" s="14"/>
      <c r="O134" s="14"/>
      <c r="Q134" s="26"/>
      <c r="AC134" s="84">
        <f t="shared" si="3"/>
        <v>0</v>
      </c>
    </row>
    <row r="135" spans="1:39" ht="12.75" x14ac:dyDescent="0.2">
      <c r="A135" s="62" t="s">
        <v>66</v>
      </c>
      <c r="B135" s="36">
        <v>292.24099999999993</v>
      </c>
      <c r="C135" s="37">
        <v>0.16400000000000001</v>
      </c>
      <c r="D135" s="36">
        <v>278.74699999999996</v>
      </c>
      <c r="E135" s="37">
        <v>0.16400000000000001</v>
      </c>
      <c r="G135" s="3"/>
      <c r="H135" s="8"/>
      <c r="I135" s="4"/>
      <c r="J135" s="12"/>
      <c r="L135" s="14"/>
      <c r="M135" s="14"/>
      <c r="N135" s="14"/>
      <c r="O135" s="14"/>
      <c r="Q135" s="26"/>
      <c r="AC135" s="84">
        <f t="shared" si="3"/>
        <v>0</v>
      </c>
      <c r="AM135" s="75"/>
    </row>
    <row r="136" spans="1:39" ht="12.75" x14ac:dyDescent="0.2">
      <c r="A136" s="62" t="s">
        <v>48</v>
      </c>
      <c r="B136" s="36">
        <v>19.04</v>
      </c>
      <c r="C136" s="37">
        <v>1.0999999999999999E-2</v>
      </c>
      <c r="D136" s="36">
        <v>19.890000000000004</v>
      </c>
      <c r="E136" s="37">
        <v>1.0999999999999999E-2</v>
      </c>
      <c r="G136" s="3"/>
      <c r="H136" s="8"/>
      <c r="I136" s="4"/>
      <c r="J136" s="12"/>
      <c r="L136" s="14"/>
      <c r="M136" s="14"/>
      <c r="N136" s="14"/>
      <c r="O136" s="14"/>
      <c r="Q136" s="26"/>
      <c r="AC136" s="84">
        <f t="shared" si="3"/>
        <v>0</v>
      </c>
    </row>
    <row r="137" spans="1:39" ht="12.75" x14ac:dyDescent="0.2">
      <c r="A137" s="62" t="s">
        <v>8</v>
      </c>
      <c r="B137" s="36">
        <v>64.427000000000007</v>
      </c>
      <c r="C137" s="37">
        <v>1.7000000000000001E-2</v>
      </c>
      <c r="D137" s="36">
        <v>45.317999999999998</v>
      </c>
      <c r="E137" s="37">
        <v>1.7000000000000001E-2</v>
      </c>
      <c r="G137" s="3"/>
      <c r="H137" s="8"/>
      <c r="I137" s="4"/>
      <c r="J137" s="12"/>
      <c r="L137" s="14"/>
      <c r="M137" s="14"/>
      <c r="N137" s="14"/>
      <c r="O137" s="14"/>
      <c r="Q137" s="26"/>
      <c r="AC137" s="84"/>
    </row>
    <row r="138" spans="1:39" ht="12.75" x14ac:dyDescent="0.2">
      <c r="A138" s="62" t="s">
        <v>74</v>
      </c>
      <c r="B138" s="36">
        <v>164.49300000000002</v>
      </c>
      <c r="C138" s="37">
        <v>6.6000000000000003E-2</v>
      </c>
      <c r="D138" s="36">
        <v>164.43600000000001</v>
      </c>
      <c r="E138" s="37">
        <v>6.6000000000000003E-2</v>
      </c>
      <c r="G138" s="3"/>
      <c r="H138" s="8"/>
      <c r="I138" s="4"/>
      <c r="J138" s="12"/>
      <c r="L138" s="14"/>
      <c r="M138" s="14"/>
      <c r="N138" s="14"/>
      <c r="O138" s="14"/>
      <c r="Q138" s="26"/>
      <c r="AC138" s="84"/>
    </row>
    <row r="139" spans="1:39" ht="12.75" x14ac:dyDescent="0.2">
      <c r="A139" s="136" t="s">
        <v>8</v>
      </c>
      <c r="B139" s="36"/>
      <c r="C139" s="37"/>
      <c r="D139" s="36"/>
      <c r="E139" s="37"/>
      <c r="G139" s="7"/>
      <c r="H139" s="11"/>
      <c r="I139" s="4"/>
      <c r="J139" s="18"/>
      <c r="L139" s="14">
        <f t="shared" si="5"/>
        <v>0</v>
      </c>
      <c r="M139" s="14">
        <f t="shared" si="5"/>
        <v>0</v>
      </c>
      <c r="N139" s="14">
        <f t="shared" si="5"/>
        <v>0</v>
      </c>
      <c r="O139" s="14">
        <f t="shared" si="5"/>
        <v>0</v>
      </c>
      <c r="Q139" s="26"/>
      <c r="AC139" s="84">
        <f t="shared" si="3"/>
        <v>0</v>
      </c>
    </row>
    <row r="140" spans="1:39" ht="12.75" x14ac:dyDescent="0.2">
      <c r="A140" s="29" t="s">
        <v>76</v>
      </c>
      <c r="B140" s="36">
        <v>61666.325800000006</v>
      </c>
      <c r="C140" s="37">
        <v>16.610695555555555</v>
      </c>
      <c r="D140" s="36">
        <v>62738.410799999991</v>
      </c>
      <c r="E140" s="37">
        <v>16.610695555555555</v>
      </c>
      <c r="G140" s="3">
        <v>29834.532602751759</v>
      </c>
      <c r="H140" s="8">
        <v>10.279556849315073</v>
      </c>
      <c r="I140" s="4">
        <v>30514.331394588822</v>
      </c>
      <c r="J140" s="12">
        <v>10.279556849315073</v>
      </c>
      <c r="L140" s="14">
        <f t="shared" si="5"/>
        <v>31831.793197248247</v>
      </c>
      <c r="M140" s="14">
        <f t="shared" si="5"/>
        <v>6.3311387062404823</v>
      </c>
      <c r="N140" s="14">
        <f t="shared" si="5"/>
        <v>32224.079405411168</v>
      </c>
      <c r="O140" s="14">
        <f t="shared" si="5"/>
        <v>6.3311387062404823</v>
      </c>
      <c r="Q140" s="26">
        <f t="shared" si="4"/>
        <v>0</v>
      </c>
      <c r="AC140" s="84">
        <f t="shared" si="3"/>
        <v>0</v>
      </c>
    </row>
    <row r="141" spans="1:39" ht="12.75" x14ac:dyDescent="0.2">
      <c r="A141" s="81" t="s">
        <v>21</v>
      </c>
      <c r="B141" s="36">
        <v>225.358</v>
      </c>
      <c r="C141" s="37">
        <v>9.2999999999999999E-2</v>
      </c>
      <c r="D141" s="36">
        <v>237.24799999999999</v>
      </c>
      <c r="E141" s="37">
        <v>9.2999999999999999E-2</v>
      </c>
      <c r="G141" s="3">
        <v>1433.4</v>
      </c>
      <c r="H141" s="8">
        <v>0.32500000000000001</v>
      </c>
      <c r="I141" s="4">
        <v>1410.2479999999996</v>
      </c>
      <c r="J141" s="12">
        <v>0.32500000000000001</v>
      </c>
      <c r="L141" s="14">
        <f t="shared" si="5"/>
        <v>-1208.0420000000001</v>
      </c>
      <c r="M141" s="14">
        <f t="shared" si="5"/>
        <v>-0.23200000000000001</v>
      </c>
      <c r="N141" s="14">
        <f t="shared" si="5"/>
        <v>-1172.9999999999995</v>
      </c>
      <c r="O141" s="14">
        <f t="shared" si="5"/>
        <v>-0.23200000000000001</v>
      </c>
      <c r="Q141" s="26">
        <f t="shared" si="4"/>
        <v>0</v>
      </c>
      <c r="AC141" s="97">
        <f t="shared" si="3"/>
        <v>0</v>
      </c>
    </row>
    <row r="142" spans="1:39" ht="12.75" x14ac:dyDescent="0.2">
      <c r="A142" s="29" t="s">
        <v>12</v>
      </c>
      <c r="B142" s="36">
        <v>643.66600000000017</v>
      </c>
      <c r="C142" s="37">
        <v>0.24299999999999997</v>
      </c>
      <c r="D142" s="36">
        <v>690.65800000000002</v>
      </c>
      <c r="E142" s="37">
        <v>0.24299999999999997</v>
      </c>
      <c r="G142" s="3">
        <v>35.003999999999998</v>
      </c>
      <c r="H142" s="8">
        <v>2.1000000000000001E-2</v>
      </c>
      <c r="I142" s="4">
        <v>46.634</v>
      </c>
      <c r="J142" s="12">
        <v>2.1000000000000001E-2</v>
      </c>
      <c r="L142" s="14">
        <f t="shared" si="5"/>
        <v>608.66200000000015</v>
      </c>
      <c r="M142" s="14">
        <f t="shared" si="5"/>
        <v>0.22199999999999998</v>
      </c>
      <c r="N142" s="14">
        <f t="shared" si="5"/>
        <v>644.024</v>
      </c>
      <c r="O142" s="14">
        <f t="shared" si="5"/>
        <v>0.22199999999999998</v>
      </c>
      <c r="Q142" s="26">
        <f t="shared" si="4"/>
        <v>0</v>
      </c>
      <c r="AC142" s="84">
        <f t="shared" si="3"/>
        <v>0</v>
      </c>
    </row>
    <row r="143" spans="1:39" ht="12.75" x14ac:dyDescent="0.2">
      <c r="A143" s="29" t="s">
        <v>16</v>
      </c>
      <c r="B143" s="36">
        <v>863.26667400000008</v>
      </c>
      <c r="C143" s="37">
        <v>0.28899999999999998</v>
      </c>
      <c r="D143" s="36">
        <v>723.62624800000003</v>
      </c>
      <c r="E143" s="37">
        <v>0.28899999999999998</v>
      </c>
      <c r="G143" s="6">
        <v>116.46000000000001</v>
      </c>
      <c r="H143" s="10">
        <v>2.4999999999999998E-2</v>
      </c>
      <c r="I143" s="4">
        <v>107.432</v>
      </c>
      <c r="J143" s="17">
        <v>2.4999999999999998E-2</v>
      </c>
      <c r="L143" s="14">
        <f t="shared" si="5"/>
        <v>746.80667400000004</v>
      </c>
      <c r="M143" s="14">
        <f t="shared" si="5"/>
        <v>0.26399999999999996</v>
      </c>
      <c r="N143" s="14">
        <f t="shared" si="5"/>
        <v>616.19424800000002</v>
      </c>
      <c r="O143" s="14">
        <f t="shared" si="5"/>
        <v>0.26399999999999996</v>
      </c>
      <c r="Q143" s="26">
        <f t="shared" si="4"/>
        <v>0</v>
      </c>
      <c r="AC143" s="84">
        <f t="shared" ref="AC143:AC208" si="7">C143-E143</f>
        <v>0</v>
      </c>
    </row>
    <row r="144" spans="1:39" ht="12.75" x14ac:dyDescent="0.2">
      <c r="A144" s="29" t="s">
        <v>19</v>
      </c>
      <c r="B144" s="36">
        <v>706.30299999999988</v>
      </c>
      <c r="C144" s="37">
        <v>0.35199999999999998</v>
      </c>
      <c r="D144" s="36">
        <v>770.84800000000018</v>
      </c>
      <c r="E144" s="37">
        <v>0.35199999999999998</v>
      </c>
      <c r="G144" s="6"/>
      <c r="H144" s="10"/>
      <c r="I144" s="4"/>
      <c r="J144" s="17"/>
      <c r="L144" s="14"/>
      <c r="M144" s="14"/>
      <c r="N144" s="14"/>
      <c r="O144" s="14"/>
      <c r="Q144" s="26"/>
      <c r="AC144" s="84">
        <f t="shared" si="7"/>
        <v>0</v>
      </c>
      <c r="AE144" s="75">
        <f>B140+D140</f>
        <v>124404.7366</v>
      </c>
    </row>
    <row r="145" spans="1:31" ht="12.75" x14ac:dyDescent="0.2">
      <c r="A145" s="29" t="s">
        <v>68</v>
      </c>
      <c r="B145" s="36">
        <v>480.36899999999991</v>
      </c>
      <c r="C145" s="37">
        <v>0.17876848571428572</v>
      </c>
      <c r="D145" s="36">
        <v>448.31299999999993</v>
      </c>
      <c r="E145" s="37">
        <v>0.17876848571428572</v>
      </c>
      <c r="G145" s="6"/>
      <c r="H145" s="10"/>
      <c r="I145" s="4"/>
      <c r="J145" s="17"/>
      <c r="L145" s="14"/>
      <c r="M145" s="14"/>
      <c r="N145" s="14"/>
      <c r="O145" s="14"/>
      <c r="Q145" s="26"/>
      <c r="AC145" s="84">
        <f t="shared" si="7"/>
        <v>0</v>
      </c>
    </row>
    <row r="146" spans="1:31" ht="12.75" x14ac:dyDescent="0.2">
      <c r="A146" s="29" t="s">
        <v>27</v>
      </c>
      <c r="B146" s="36">
        <v>396.65699999999993</v>
      </c>
      <c r="C146" s="37">
        <v>0.154</v>
      </c>
      <c r="D146" s="36">
        <v>447.82900000000001</v>
      </c>
      <c r="E146" s="37">
        <v>0.154</v>
      </c>
      <c r="G146" s="7"/>
      <c r="H146" s="11"/>
      <c r="I146" s="4"/>
      <c r="J146" s="18"/>
      <c r="L146" s="14">
        <f t="shared" si="5"/>
        <v>396.65699999999993</v>
      </c>
      <c r="M146" s="14">
        <f t="shared" si="5"/>
        <v>0.154</v>
      </c>
      <c r="N146" s="14">
        <f t="shared" si="5"/>
        <v>447.82900000000001</v>
      </c>
      <c r="O146" s="14">
        <f t="shared" si="5"/>
        <v>0.154</v>
      </c>
      <c r="Q146" s="26"/>
      <c r="AC146" s="84">
        <f t="shared" si="7"/>
        <v>0</v>
      </c>
    </row>
    <row r="147" spans="1:31" ht="12.75" x14ac:dyDescent="0.2">
      <c r="A147" s="29" t="s">
        <v>37</v>
      </c>
      <c r="B147" s="36">
        <v>1740.3439999999998</v>
      </c>
      <c r="C147" s="37">
        <v>0.55200000000000005</v>
      </c>
      <c r="D147" s="36">
        <v>1297.0360000000003</v>
      </c>
      <c r="E147" s="37">
        <v>0.55200000000000005</v>
      </c>
      <c r="G147" s="3">
        <v>97838.155899999983</v>
      </c>
      <c r="H147" s="8">
        <v>26.400280944229706</v>
      </c>
      <c r="I147" s="4">
        <v>92859.116720000005</v>
      </c>
      <c r="J147" s="12">
        <v>26.400280944229706</v>
      </c>
      <c r="L147" s="14">
        <f t="shared" si="5"/>
        <v>-96097.811899999986</v>
      </c>
      <c r="M147" s="14">
        <f t="shared" si="5"/>
        <v>-25.848280944229707</v>
      </c>
      <c r="N147" s="14">
        <f t="shared" si="5"/>
        <v>-91562.080719999998</v>
      </c>
      <c r="O147" s="14">
        <f t="shared" si="5"/>
        <v>-25.848280944229707</v>
      </c>
      <c r="Q147" s="27">
        <f t="shared" si="4"/>
        <v>0</v>
      </c>
      <c r="AC147" s="97">
        <f t="shared" si="7"/>
        <v>0</v>
      </c>
    </row>
    <row r="148" spans="1:31" ht="12.75" x14ac:dyDescent="0.2">
      <c r="A148" s="29" t="s">
        <v>34</v>
      </c>
      <c r="B148" s="36">
        <v>307.11799999999994</v>
      </c>
      <c r="C148" s="37">
        <v>0.11600000000000001</v>
      </c>
      <c r="D148" s="36">
        <v>332.46599999999989</v>
      </c>
      <c r="E148" s="37">
        <v>0.11600000000000001</v>
      </c>
      <c r="G148" s="3">
        <v>393.60399999999998</v>
      </c>
      <c r="H148" s="8">
        <v>0.2137</v>
      </c>
      <c r="I148" s="4">
        <v>354.245</v>
      </c>
      <c r="J148" s="12">
        <v>0.2137</v>
      </c>
      <c r="L148" s="14">
        <f t="shared" si="5"/>
        <v>-86.486000000000047</v>
      </c>
      <c r="M148" s="14">
        <f t="shared" si="5"/>
        <v>-9.7699999999999995E-2</v>
      </c>
      <c r="N148" s="14">
        <f t="shared" si="5"/>
        <v>-21.77900000000011</v>
      </c>
      <c r="O148" s="14">
        <f t="shared" si="5"/>
        <v>-9.7699999999999995E-2</v>
      </c>
      <c r="Q148" s="26">
        <f t="shared" si="4"/>
        <v>0</v>
      </c>
      <c r="AC148" s="84">
        <f t="shared" si="7"/>
        <v>0</v>
      </c>
    </row>
    <row r="149" spans="1:31" ht="12.75" x14ac:dyDescent="0.2">
      <c r="A149" s="29" t="s">
        <v>49</v>
      </c>
      <c r="B149" s="36">
        <v>69.688999999999993</v>
      </c>
      <c r="C149" s="37">
        <v>2.7843272727272727E-2</v>
      </c>
      <c r="D149" s="36">
        <v>83.448999999999998</v>
      </c>
      <c r="E149" s="37">
        <v>2.7843272727272727E-2</v>
      </c>
      <c r="G149" s="3">
        <v>584.92905486219161</v>
      </c>
      <c r="H149" s="8">
        <v>0.32400000000000001</v>
      </c>
      <c r="I149" s="4">
        <v>494.96427852986295</v>
      </c>
      <c r="J149" s="12">
        <v>0.32400000000000001</v>
      </c>
      <c r="L149" s="14">
        <f t="shared" si="5"/>
        <v>-515.24005486219164</v>
      </c>
      <c r="M149" s="14">
        <f t="shared" si="5"/>
        <v>-0.29615672727272729</v>
      </c>
      <c r="N149" s="14">
        <f t="shared" si="5"/>
        <v>-411.51527852986294</v>
      </c>
      <c r="O149" s="14">
        <f t="shared" si="5"/>
        <v>-0.29615672727272729</v>
      </c>
      <c r="Q149" s="26">
        <f t="shared" si="4"/>
        <v>0</v>
      </c>
      <c r="AC149" s="84">
        <f t="shared" si="7"/>
        <v>0</v>
      </c>
    </row>
    <row r="150" spans="1:31" ht="12.75" x14ac:dyDescent="0.2">
      <c r="A150" s="29" t="s">
        <v>56</v>
      </c>
      <c r="B150" s="36">
        <v>38.524000000000008</v>
      </c>
      <c r="C150" s="37">
        <v>1.2999999999999999E-2</v>
      </c>
      <c r="D150" s="36">
        <v>34.489000000000004</v>
      </c>
      <c r="E150" s="37">
        <v>1.2999999999999999E-2</v>
      </c>
      <c r="G150" s="3">
        <v>201.26599999999999</v>
      </c>
      <c r="H150" s="8">
        <v>0.11699533527696794</v>
      </c>
      <c r="I150" s="4">
        <v>206.94499999999994</v>
      </c>
      <c r="J150" s="12">
        <v>0.11699533527696794</v>
      </c>
      <c r="L150" s="14">
        <f t="shared" si="5"/>
        <v>-162.74199999999999</v>
      </c>
      <c r="M150" s="14">
        <f t="shared" si="5"/>
        <v>-0.10399533527696794</v>
      </c>
      <c r="N150" s="14">
        <f t="shared" si="5"/>
        <v>-172.45599999999993</v>
      </c>
      <c r="O150" s="14">
        <f t="shared" si="5"/>
        <v>-0.10399533527696794</v>
      </c>
      <c r="Q150" s="26">
        <f t="shared" si="4"/>
        <v>0</v>
      </c>
      <c r="AC150" s="84">
        <f t="shared" si="7"/>
        <v>0</v>
      </c>
    </row>
    <row r="151" spans="1:31" ht="12.75" x14ac:dyDescent="0.2">
      <c r="A151" s="29" t="s">
        <v>53</v>
      </c>
      <c r="B151" s="36">
        <v>353.37600000000003</v>
      </c>
      <c r="C151" s="37">
        <v>0.129</v>
      </c>
      <c r="D151" s="36">
        <v>355.9129999999999</v>
      </c>
      <c r="E151" s="37">
        <v>0.129</v>
      </c>
      <c r="G151" s="3">
        <v>761.221</v>
      </c>
      <c r="H151" s="8">
        <v>0.4889</v>
      </c>
      <c r="I151" s="4">
        <v>949.73899999999992</v>
      </c>
      <c r="J151" s="12">
        <v>0.4889</v>
      </c>
      <c r="L151" s="14">
        <f t="shared" si="5"/>
        <v>-407.84499999999997</v>
      </c>
      <c r="M151" s="14">
        <f t="shared" si="5"/>
        <v>-0.3599</v>
      </c>
      <c r="N151" s="14">
        <f t="shared" si="5"/>
        <v>-593.82600000000002</v>
      </c>
      <c r="O151" s="14">
        <f t="shared" si="5"/>
        <v>-0.3599</v>
      </c>
      <c r="Q151" s="26">
        <f t="shared" si="4"/>
        <v>0</v>
      </c>
      <c r="AC151" s="84">
        <f t="shared" si="7"/>
        <v>0</v>
      </c>
      <c r="AE151" s="75">
        <f>B147+D147</f>
        <v>3037.38</v>
      </c>
    </row>
    <row r="152" spans="1:31" ht="12.75" x14ac:dyDescent="0.2">
      <c r="A152" s="29" t="s">
        <v>54</v>
      </c>
      <c r="B152" s="36">
        <v>191.87700000000001</v>
      </c>
      <c r="C152" s="37">
        <v>5.9999999999999991E-2</v>
      </c>
      <c r="D152" s="36">
        <v>149.82600000000011</v>
      </c>
      <c r="E152" s="37">
        <v>5.9999999999999991E-2</v>
      </c>
      <c r="G152" s="3">
        <v>249.49999999999997</v>
      </c>
      <c r="H152" s="8">
        <v>0.10993229166666668</v>
      </c>
      <c r="I152" s="4">
        <v>276.00000000000006</v>
      </c>
      <c r="J152" s="12">
        <v>0.10993229166666668</v>
      </c>
      <c r="L152" s="14">
        <f t="shared" si="5"/>
        <v>-57.622999999999962</v>
      </c>
      <c r="M152" s="14">
        <f t="shared" si="5"/>
        <v>-4.9932291666666691E-2</v>
      </c>
      <c r="N152" s="14">
        <f t="shared" si="5"/>
        <v>-126.17399999999995</v>
      </c>
      <c r="O152" s="14">
        <f t="shared" si="5"/>
        <v>-4.9932291666666691E-2</v>
      </c>
      <c r="Q152" s="26">
        <f t="shared" si="4"/>
        <v>0</v>
      </c>
      <c r="AC152" s="84">
        <f t="shared" si="7"/>
        <v>0</v>
      </c>
    </row>
    <row r="153" spans="1:31" ht="12.75" x14ac:dyDescent="0.2">
      <c r="A153" s="29" t="s">
        <v>22</v>
      </c>
      <c r="B153" s="36">
        <v>302</v>
      </c>
      <c r="C153" s="37">
        <v>0.14000000000000001</v>
      </c>
      <c r="D153" s="36">
        <v>327.00000000000006</v>
      </c>
      <c r="E153" s="37">
        <v>0.14000000000000001</v>
      </c>
      <c r="G153" s="3">
        <v>304.90800000000002</v>
      </c>
      <c r="H153" s="8">
        <v>0.15631130157553103</v>
      </c>
      <c r="I153" s="4">
        <v>263.46000000000009</v>
      </c>
      <c r="J153" s="12">
        <v>0.15631130157553103</v>
      </c>
      <c r="L153" s="14">
        <f t="shared" si="5"/>
        <v>-2.9080000000000155</v>
      </c>
      <c r="M153" s="14">
        <f t="shared" si="5"/>
        <v>-1.6311301575531012E-2</v>
      </c>
      <c r="N153" s="14">
        <f t="shared" si="5"/>
        <v>63.539999999999964</v>
      </c>
      <c r="O153" s="14">
        <f t="shared" si="5"/>
        <v>-1.6311301575531012E-2</v>
      </c>
      <c r="Q153" s="26">
        <f t="shared" si="4"/>
        <v>0</v>
      </c>
      <c r="AC153" s="84">
        <f t="shared" si="7"/>
        <v>0</v>
      </c>
    </row>
    <row r="154" spans="1:31" ht="12.75" x14ac:dyDescent="0.2">
      <c r="A154" s="29" t="s">
        <v>24</v>
      </c>
      <c r="B154" s="36">
        <v>215.25</v>
      </c>
      <c r="C154" s="37">
        <v>7.5999999999999998E-2</v>
      </c>
      <c r="D154" s="36">
        <v>202.56200000000001</v>
      </c>
      <c r="E154" s="37">
        <v>7.5999999999999998E-2</v>
      </c>
      <c r="G154" s="3">
        <v>652.66</v>
      </c>
      <c r="H154" s="8">
        <v>0.22262999999999999</v>
      </c>
      <c r="I154" s="4">
        <v>460.5</v>
      </c>
      <c r="J154" s="12">
        <v>0.22262999999999999</v>
      </c>
      <c r="L154" s="14">
        <f t="shared" si="5"/>
        <v>-437.40999999999997</v>
      </c>
      <c r="M154" s="14">
        <f t="shared" si="5"/>
        <v>-0.14662999999999998</v>
      </c>
      <c r="N154" s="14">
        <f t="shared" si="5"/>
        <v>-257.93799999999999</v>
      </c>
      <c r="O154" s="14">
        <f t="shared" si="5"/>
        <v>-0.14662999999999998</v>
      </c>
      <c r="Q154" s="26">
        <f t="shared" si="4"/>
        <v>0</v>
      </c>
      <c r="AC154" s="84">
        <f t="shared" si="7"/>
        <v>0</v>
      </c>
    </row>
    <row r="155" spans="1:31" ht="27.75" customHeight="1" x14ac:dyDescent="0.2">
      <c r="A155" s="29" t="s">
        <v>59</v>
      </c>
      <c r="B155" s="36">
        <v>535.54900000000009</v>
      </c>
      <c r="C155" s="37">
        <v>0.183</v>
      </c>
      <c r="D155" s="36">
        <v>472.17199999999997</v>
      </c>
      <c r="E155" s="37">
        <v>0.183</v>
      </c>
      <c r="G155" s="3"/>
      <c r="H155" s="8"/>
      <c r="I155" s="4"/>
      <c r="J155" s="12"/>
      <c r="L155" s="14"/>
      <c r="M155" s="14"/>
      <c r="N155" s="14"/>
      <c r="O155" s="14"/>
      <c r="Q155" s="26">
        <f t="shared" si="4"/>
        <v>0</v>
      </c>
      <c r="S155" s="75">
        <f>B155+D155</f>
        <v>1007.721</v>
      </c>
      <c r="AC155" s="84">
        <f t="shared" si="7"/>
        <v>0</v>
      </c>
    </row>
    <row r="156" spans="1:31" ht="12.75" x14ac:dyDescent="0.2">
      <c r="A156" s="29" t="s">
        <v>60</v>
      </c>
      <c r="B156" s="36">
        <v>16.793000000000003</v>
      </c>
      <c r="C156" s="37">
        <v>7.0000000000000001E-3</v>
      </c>
      <c r="D156" s="36">
        <v>20.288000000000007</v>
      </c>
      <c r="E156" s="37">
        <v>7.0000000000000001E-3</v>
      </c>
      <c r="G156" s="3"/>
      <c r="H156" s="8"/>
      <c r="I156" s="4"/>
      <c r="J156" s="12"/>
      <c r="L156" s="14"/>
      <c r="M156" s="14"/>
      <c r="N156" s="14"/>
      <c r="O156" s="14"/>
      <c r="Q156" s="26">
        <f t="shared" si="4"/>
        <v>0</v>
      </c>
      <c r="AC156" s="84">
        <f t="shared" si="7"/>
        <v>0</v>
      </c>
    </row>
    <row r="157" spans="1:31" ht="12.75" x14ac:dyDescent="0.2">
      <c r="A157" s="29" t="s">
        <v>61</v>
      </c>
      <c r="B157" s="36">
        <v>53.804000000000002</v>
      </c>
      <c r="C157" s="37">
        <v>0.03</v>
      </c>
      <c r="D157" s="36">
        <v>59.323999999999998</v>
      </c>
      <c r="E157" s="37">
        <v>0.03</v>
      </c>
      <c r="G157" s="3"/>
      <c r="H157" s="8"/>
      <c r="I157" s="4"/>
      <c r="J157" s="12"/>
      <c r="L157" s="14"/>
      <c r="M157" s="14"/>
      <c r="N157" s="14"/>
      <c r="O157" s="14"/>
      <c r="Q157" s="26">
        <f t="shared" si="4"/>
        <v>0</v>
      </c>
      <c r="AC157" s="84">
        <f t="shared" si="7"/>
        <v>0</v>
      </c>
    </row>
    <row r="158" spans="1:31" ht="12.75" x14ac:dyDescent="0.2">
      <c r="A158" s="29" t="s">
        <v>62</v>
      </c>
      <c r="B158" s="36">
        <v>6.3099999999999987</v>
      </c>
      <c r="C158" s="37">
        <v>3.0000000000000001E-3</v>
      </c>
      <c r="D158" s="36">
        <v>7.6899999999999995</v>
      </c>
      <c r="E158" s="37">
        <v>3.0000000000000001E-3</v>
      </c>
      <c r="G158" s="3"/>
      <c r="H158" s="8"/>
      <c r="I158" s="4"/>
      <c r="J158" s="12"/>
      <c r="L158" s="14"/>
      <c r="M158" s="14"/>
      <c r="N158" s="14"/>
      <c r="O158" s="14"/>
      <c r="Q158" s="26">
        <f t="shared" si="4"/>
        <v>0</v>
      </c>
      <c r="AC158" s="84">
        <f t="shared" si="7"/>
        <v>0</v>
      </c>
    </row>
    <row r="159" spans="1:31" ht="12.75" x14ac:dyDescent="0.2">
      <c r="A159" s="29" t="s">
        <v>48</v>
      </c>
      <c r="B159" s="36">
        <v>433.71199999999999</v>
      </c>
      <c r="C159" s="37">
        <v>0.16</v>
      </c>
      <c r="D159" s="36">
        <v>445.00900000000019</v>
      </c>
      <c r="E159" s="37">
        <v>0.16</v>
      </c>
      <c r="G159" s="3"/>
      <c r="H159" s="8"/>
      <c r="I159" s="4"/>
      <c r="J159" s="12"/>
      <c r="L159" s="14"/>
      <c r="M159" s="14"/>
      <c r="N159" s="14"/>
      <c r="O159" s="14"/>
      <c r="Q159" s="26">
        <f t="shared" si="4"/>
        <v>0</v>
      </c>
      <c r="AC159" s="84">
        <f t="shared" si="7"/>
        <v>0</v>
      </c>
    </row>
    <row r="160" spans="1:31" ht="12.75" x14ac:dyDescent="0.2">
      <c r="A160" s="29" t="s">
        <v>36</v>
      </c>
      <c r="B160" s="36">
        <v>43.672999999999995</v>
      </c>
      <c r="C160" s="37">
        <v>1.7000000000000001E-2</v>
      </c>
      <c r="D160" s="36">
        <v>48.496000000000009</v>
      </c>
      <c r="E160" s="37">
        <v>1.7000000000000001E-2</v>
      </c>
      <c r="G160" s="3"/>
      <c r="H160" s="8"/>
      <c r="I160" s="4"/>
      <c r="J160" s="12"/>
      <c r="L160" s="14"/>
      <c r="M160" s="14"/>
      <c r="N160" s="14"/>
      <c r="O160" s="14"/>
      <c r="Q160" s="26">
        <f t="shared" si="4"/>
        <v>0</v>
      </c>
      <c r="AC160" s="84">
        <f t="shared" si="7"/>
        <v>0</v>
      </c>
    </row>
    <row r="161" spans="1:39" ht="12.75" x14ac:dyDescent="0.2">
      <c r="A161" s="29" t="s">
        <v>65</v>
      </c>
      <c r="B161" s="36">
        <v>706.15599999999995</v>
      </c>
      <c r="C161" s="37">
        <v>0.27300000000000002</v>
      </c>
      <c r="D161" s="36">
        <v>796.61000000000024</v>
      </c>
      <c r="E161" s="37">
        <v>0.27300000000000002</v>
      </c>
      <c r="G161" s="3"/>
      <c r="H161" s="8"/>
      <c r="I161" s="4"/>
      <c r="J161" s="12"/>
      <c r="L161" s="14"/>
      <c r="M161" s="14"/>
      <c r="N161" s="14"/>
      <c r="O161" s="14"/>
      <c r="Q161" s="26">
        <f t="shared" si="4"/>
        <v>0</v>
      </c>
      <c r="AC161" s="84">
        <f t="shared" si="7"/>
        <v>0</v>
      </c>
    </row>
    <row r="162" spans="1:39" ht="12.75" x14ac:dyDescent="0.2">
      <c r="A162" s="29" t="s">
        <v>74</v>
      </c>
      <c r="B162" s="36">
        <v>239.982</v>
      </c>
      <c r="C162" s="37">
        <v>8.5999999999999993E-2</v>
      </c>
      <c r="D162" s="36">
        <v>234.821</v>
      </c>
      <c r="E162" s="37">
        <v>8.5999999999999993E-2</v>
      </c>
      <c r="G162" s="3"/>
      <c r="H162" s="8"/>
      <c r="I162" s="4"/>
      <c r="J162" s="12"/>
      <c r="L162" s="14"/>
      <c r="M162" s="14"/>
      <c r="N162" s="14"/>
      <c r="O162" s="14"/>
      <c r="Q162" s="26">
        <f t="shared" si="4"/>
        <v>0</v>
      </c>
      <c r="AC162" s="84">
        <f t="shared" si="7"/>
        <v>0</v>
      </c>
    </row>
    <row r="163" spans="1:39" ht="12.75" x14ac:dyDescent="0.2">
      <c r="A163" s="29" t="s">
        <v>82</v>
      </c>
      <c r="B163" s="36">
        <v>0.432</v>
      </c>
      <c r="C163" s="37">
        <v>2.0000000000000001E-4</v>
      </c>
      <c r="D163" s="36">
        <v>0.60199999999999998</v>
      </c>
      <c r="E163" s="37">
        <v>2.0000000000000001E-4</v>
      </c>
      <c r="G163" s="3"/>
      <c r="H163" s="8"/>
      <c r="I163" s="4"/>
      <c r="J163" s="12"/>
      <c r="L163" s="14"/>
      <c r="M163" s="14"/>
      <c r="N163" s="14"/>
      <c r="O163" s="14"/>
      <c r="Q163" s="26"/>
      <c r="AC163" s="84">
        <f t="shared" si="7"/>
        <v>0</v>
      </c>
    </row>
    <row r="164" spans="1:39" ht="12.75" x14ac:dyDescent="0.2">
      <c r="A164" s="29" t="s">
        <v>83</v>
      </c>
      <c r="B164" s="36">
        <v>318.78100000000001</v>
      </c>
      <c r="C164" s="37">
        <v>0.115</v>
      </c>
      <c r="D164" s="36">
        <v>315.90100000000012</v>
      </c>
      <c r="E164" s="37">
        <v>0.115</v>
      </c>
      <c r="G164" s="3"/>
      <c r="H164" s="8"/>
      <c r="I164" s="4"/>
      <c r="J164" s="12"/>
      <c r="L164" s="14"/>
      <c r="M164" s="14"/>
      <c r="N164" s="14"/>
      <c r="O164" s="14"/>
      <c r="Q164" s="26"/>
      <c r="AC164" s="84">
        <f t="shared" si="7"/>
        <v>0</v>
      </c>
    </row>
    <row r="165" spans="1:39" ht="12.75" x14ac:dyDescent="0.2">
      <c r="A165" s="29" t="s">
        <v>66</v>
      </c>
      <c r="B165" s="36">
        <v>86.622000000000014</v>
      </c>
      <c r="C165" s="37">
        <v>3.1000000000000003E-2</v>
      </c>
      <c r="D165" s="36">
        <v>86.621999999999943</v>
      </c>
      <c r="E165" s="37">
        <v>3.1000000000000003E-2</v>
      </c>
      <c r="G165" s="3"/>
      <c r="H165" s="8"/>
      <c r="I165" s="4"/>
      <c r="J165" s="12"/>
      <c r="L165" s="14"/>
      <c r="M165" s="14"/>
      <c r="N165" s="14"/>
      <c r="O165" s="14"/>
      <c r="Q165" s="26"/>
      <c r="AC165" s="84">
        <f t="shared" si="7"/>
        <v>0</v>
      </c>
      <c r="AM165" s="75"/>
    </row>
    <row r="166" spans="1:39" ht="12.75" x14ac:dyDescent="0.2">
      <c r="A166" s="136" t="s">
        <v>30</v>
      </c>
      <c r="B166" s="36"/>
      <c r="C166" s="37"/>
      <c r="D166" s="36"/>
      <c r="E166" s="37"/>
      <c r="G166" s="3"/>
      <c r="H166" s="8"/>
      <c r="I166" s="4"/>
      <c r="J166" s="12"/>
      <c r="L166" s="14"/>
      <c r="M166" s="14"/>
      <c r="N166" s="14"/>
      <c r="O166" s="14"/>
      <c r="Q166" s="26">
        <f t="shared" si="4"/>
        <v>0</v>
      </c>
      <c r="AC166" s="84">
        <f t="shared" si="7"/>
        <v>0</v>
      </c>
    </row>
    <row r="167" spans="1:39" ht="12.75" x14ac:dyDescent="0.2">
      <c r="A167" s="29" t="s">
        <v>68</v>
      </c>
      <c r="B167" s="36">
        <v>92.353999999999999</v>
      </c>
      <c r="C167" s="37">
        <v>0.14899999999999999</v>
      </c>
      <c r="D167" s="36">
        <v>85.162999999999997</v>
      </c>
      <c r="E167" s="37">
        <v>0.14899999999999999</v>
      </c>
      <c r="G167" s="3"/>
      <c r="H167" s="8"/>
      <c r="I167" s="4"/>
      <c r="J167" s="12"/>
      <c r="L167" s="14"/>
      <c r="M167" s="14"/>
      <c r="N167" s="14"/>
      <c r="O167" s="14"/>
      <c r="Q167" s="26">
        <f t="shared" si="4"/>
        <v>0</v>
      </c>
      <c r="AC167" s="84">
        <f t="shared" si="7"/>
        <v>0</v>
      </c>
    </row>
    <row r="168" spans="1:39" ht="12.75" x14ac:dyDescent="0.2">
      <c r="A168" s="29" t="s">
        <v>8</v>
      </c>
      <c r="B168" s="36">
        <v>16.196999999999999</v>
      </c>
      <c r="C168" s="37">
        <v>4.0000000000000001E-3</v>
      </c>
      <c r="D168" s="36">
        <v>13.302</v>
      </c>
      <c r="E168" s="37">
        <v>4.0000000000000001E-3</v>
      </c>
      <c r="G168" s="3"/>
      <c r="H168" s="8"/>
      <c r="I168" s="4"/>
      <c r="J168" s="12"/>
      <c r="L168" s="14"/>
      <c r="M168" s="14"/>
      <c r="N168" s="14"/>
      <c r="O168" s="14"/>
      <c r="Q168" s="26">
        <f t="shared" si="4"/>
        <v>0</v>
      </c>
      <c r="AC168" s="84">
        <f t="shared" si="7"/>
        <v>0</v>
      </c>
    </row>
    <row r="169" spans="1:39" ht="12.75" x14ac:dyDescent="0.2">
      <c r="A169" s="29" t="s">
        <v>27</v>
      </c>
      <c r="B169" s="36">
        <v>60.134</v>
      </c>
      <c r="C169" s="37">
        <v>3.7999999999999999E-2</v>
      </c>
      <c r="D169" s="36">
        <v>59.236999999999995</v>
      </c>
      <c r="E169" s="37">
        <v>3.7999999999999999E-2</v>
      </c>
      <c r="G169" s="3"/>
      <c r="H169" s="8"/>
      <c r="I169" s="4"/>
      <c r="J169" s="12"/>
      <c r="L169" s="14"/>
      <c r="M169" s="14"/>
      <c r="N169" s="14"/>
      <c r="O169" s="14"/>
      <c r="Q169" s="26">
        <f t="shared" si="4"/>
        <v>0</v>
      </c>
      <c r="AC169" s="84">
        <f t="shared" si="7"/>
        <v>0</v>
      </c>
    </row>
    <row r="170" spans="1:39" ht="12.75" x14ac:dyDescent="0.2">
      <c r="A170" s="29" t="s">
        <v>38</v>
      </c>
      <c r="B170" s="36">
        <v>43.103999999999999</v>
      </c>
      <c r="C170" s="37">
        <v>2.5000000000000001E-2</v>
      </c>
      <c r="D170" s="36">
        <v>44.932000000000002</v>
      </c>
      <c r="E170" s="37">
        <v>2.5000000000000001E-2</v>
      </c>
      <c r="G170" s="3"/>
      <c r="H170" s="8"/>
      <c r="I170" s="4"/>
      <c r="J170" s="12"/>
      <c r="L170" s="14"/>
      <c r="M170" s="14"/>
      <c r="N170" s="14"/>
      <c r="O170" s="14"/>
      <c r="Q170" s="26"/>
      <c r="AC170" s="84">
        <f t="shared" si="7"/>
        <v>0</v>
      </c>
    </row>
    <row r="171" spans="1:39" ht="38.25" x14ac:dyDescent="0.2">
      <c r="A171" s="29" t="s">
        <v>9</v>
      </c>
      <c r="B171" s="36">
        <v>646.02800000000002</v>
      </c>
      <c r="C171" s="37">
        <v>0.253</v>
      </c>
      <c r="D171" s="36">
        <v>646.35800000000006</v>
      </c>
      <c r="E171" s="37">
        <v>0.253</v>
      </c>
      <c r="G171" s="3"/>
      <c r="H171" s="8"/>
      <c r="I171" s="4"/>
      <c r="J171" s="12"/>
      <c r="L171" s="14"/>
      <c r="M171" s="14"/>
      <c r="N171" s="14"/>
      <c r="O171" s="14"/>
      <c r="Q171" s="26"/>
      <c r="AC171" s="84">
        <f t="shared" si="7"/>
        <v>0</v>
      </c>
    </row>
    <row r="172" spans="1:39" ht="12.75" x14ac:dyDescent="0.2">
      <c r="A172" s="29" t="s">
        <v>37</v>
      </c>
      <c r="B172" s="36">
        <v>80.641999999999996</v>
      </c>
      <c r="C172" s="37">
        <v>3.3000000000000002E-2</v>
      </c>
      <c r="D172" s="36">
        <v>101.56500000000003</v>
      </c>
      <c r="E172" s="37">
        <v>3.3000000000000002E-2</v>
      </c>
      <c r="G172" s="3"/>
      <c r="H172" s="8"/>
      <c r="I172" s="4"/>
      <c r="J172" s="12"/>
      <c r="L172" s="14"/>
      <c r="M172" s="14"/>
      <c r="N172" s="14"/>
      <c r="O172" s="14"/>
      <c r="Q172" s="26"/>
      <c r="AC172" s="84">
        <f t="shared" ref="AC172" si="8">C172-E172</f>
        <v>0</v>
      </c>
    </row>
    <row r="173" spans="1:39" ht="12.75" x14ac:dyDescent="0.2">
      <c r="A173" s="29" t="s">
        <v>65</v>
      </c>
      <c r="B173" s="36">
        <v>4.7189999999999994</v>
      </c>
      <c r="C173" s="37">
        <v>3.0000000000000001E-3</v>
      </c>
      <c r="D173" s="36">
        <v>5.5880000000000019</v>
      </c>
      <c r="E173" s="37">
        <v>3.0000000000000001E-3</v>
      </c>
      <c r="G173" s="7"/>
      <c r="H173" s="11"/>
      <c r="I173" s="4"/>
      <c r="J173" s="18"/>
      <c r="L173" s="14">
        <f t="shared" si="5"/>
        <v>4.7189999999999994</v>
      </c>
      <c r="M173" s="14">
        <f t="shared" si="5"/>
        <v>3.0000000000000001E-3</v>
      </c>
      <c r="N173" s="14">
        <f t="shared" si="5"/>
        <v>5.5880000000000019</v>
      </c>
      <c r="O173" s="14">
        <f t="shared" si="5"/>
        <v>3.0000000000000001E-3</v>
      </c>
      <c r="Q173" s="26"/>
      <c r="AC173" s="84">
        <f t="shared" si="7"/>
        <v>0</v>
      </c>
    </row>
    <row r="174" spans="1:39" ht="12.75" x14ac:dyDescent="0.2">
      <c r="A174" s="29" t="s">
        <v>61</v>
      </c>
      <c r="B174" s="36">
        <v>66.150000000000006</v>
      </c>
      <c r="C174" s="37">
        <v>4.3999999999999997E-2</v>
      </c>
      <c r="D174" s="36">
        <v>61.620999999999988</v>
      </c>
      <c r="E174" s="37">
        <v>4.3999999999999997E-2</v>
      </c>
      <c r="G174" s="7"/>
      <c r="H174" s="11"/>
      <c r="I174" s="4"/>
      <c r="J174" s="18"/>
      <c r="L174" s="14"/>
      <c r="M174" s="14"/>
      <c r="N174" s="14"/>
      <c r="O174" s="14"/>
      <c r="Q174" s="26"/>
      <c r="AC174" s="84">
        <f t="shared" si="7"/>
        <v>0</v>
      </c>
    </row>
    <row r="175" spans="1:39" ht="12.75" x14ac:dyDescent="0.2">
      <c r="A175" s="136" t="s">
        <v>31</v>
      </c>
      <c r="B175" s="36"/>
      <c r="C175" s="37"/>
      <c r="D175" s="36"/>
      <c r="E175" s="37"/>
      <c r="G175" s="3">
        <v>18</v>
      </c>
      <c r="H175" s="8">
        <v>9.1284368257820905E-3</v>
      </c>
      <c r="I175" s="4">
        <v>20.5</v>
      </c>
      <c r="J175" s="12">
        <v>9.1284368257820905E-3</v>
      </c>
      <c r="L175" s="14">
        <f t="shared" si="5"/>
        <v>-18</v>
      </c>
      <c r="M175" s="14">
        <f t="shared" si="5"/>
        <v>-9.1284368257820905E-3</v>
      </c>
      <c r="N175" s="14">
        <f t="shared" si="5"/>
        <v>-20.5</v>
      </c>
      <c r="O175" s="14">
        <f t="shared" si="5"/>
        <v>-9.1284368257820905E-3</v>
      </c>
      <c r="Q175" s="26">
        <f t="shared" si="4"/>
        <v>0</v>
      </c>
      <c r="AC175" s="84">
        <f t="shared" si="7"/>
        <v>0</v>
      </c>
    </row>
    <row r="176" spans="1:39" ht="12.75" x14ac:dyDescent="0.2">
      <c r="A176" s="29" t="s">
        <v>76</v>
      </c>
      <c r="B176" s="36">
        <v>32448.513999999999</v>
      </c>
      <c r="C176" s="37">
        <v>12.550977168949771</v>
      </c>
      <c r="D176" s="36">
        <v>32181.349000000002</v>
      </c>
      <c r="E176" s="37">
        <v>12.550977168949771</v>
      </c>
      <c r="G176" s="3">
        <v>330.78</v>
      </c>
      <c r="H176" s="12">
        <v>0.08</v>
      </c>
      <c r="I176" s="4">
        <v>117.88</v>
      </c>
      <c r="J176" s="12">
        <v>0.08</v>
      </c>
      <c r="L176" s="14">
        <f t="shared" ref="L176:O222" si="9">B176-G176</f>
        <v>32117.734</v>
      </c>
      <c r="M176" s="14">
        <f t="shared" si="9"/>
        <v>12.470977168949771</v>
      </c>
      <c r="N176" s="14">
        <f t="shared" si="9"/>
        <v>32063.469000000001</v>
      </c>
      <c r="O176" s="14">
        <f t="shared" si="9"/>
        <v>12.470977168949771</v>
      </c>
      <c r="Q176" s="26">
        <f t="shared" si="4"/>
        <v>0</v>
      </c>
      <c r="AC176" s="97">
        <f t="shared" si="7"/>
        <v>0</v>
      </c>
    </row>
    <row r="177" spans="1:29" ht="12.75" x14ac:dyDescent="0.2">
      <c r="A177" s="81" t="s">
        <v>38</v>
      </c>
      <c r="B177" s="36">
        <v>17.151000000000003</v>
      </c>
      <c r="C177" s="37">
        <v>3.0000000000000001E-3</v>
      </c>
      <c r="D177" s="36">
        <v>10.906000000000002</v>
      </c>
      <c r="E177" s="37">
        <v>3.0000000000000001E-3</v>
      </c>
      <c r="G177" s="3"/>
      <c r="H177" s="8"/>
      <c r="I177" s="4"/>
      <c r="J177" s="12"/>
      <c r="L177" s="14"/>
      <c r="M177" s="14"/>
      <c r="N177" s="14"/>
      <c r="O177" s="14"/>
      <c r="Q177" s="26">
        <f t="shared" ref="Q177:Q234" si="10">E177-C177</f>
        <v>0</v>
      </c>
      <c r="AC177" s="84">
        <f t="shared" si="7"/>
        <v>0</v>
      </c>
    </row>
    <row r="178" spans="1:29" ht="12.75" x14ac:dyDescent="0.2">
      <c r="A178" s="81" t="s">
        <v>21</v>
      </c>
      <c r="B178" s="36">
        <v>38.976999999999997</v>
      </c>
      <c r="C178" s="37">
        <v>2.1000000000000001E-2</v>
      </c>
      <c r="D178" s="36">
        <v>38.120999999999988</v>
      </c>
      <c r="E178" s="37">
        <v>2.1000000000000001E-2</v>
      </c>
      <c r="G178" s="3"/>
      <c r="H178" s="8"/>
      <c r="I178" s="4"/>
      <c r="J178" s="12"/>
      <c r="L178" s="14"/>
      <c r="M178" s="14"/>
      <c r="N178" s="14"/>
      <c r="O178" s="14"/>
      <c r="Q178" s="26">
        <f t="shared" si="10"/>
        <v>0</v>
      </c>
      <c r="AC178" s="97">
        <f t="shared" si="7"/>
        <v>0</v>
      </c>
    </row>
    <row r="179" spans="1:29" ht="12.75" x14ac:dyDescent="0.2">
      <c r="A179" s="81" t="s">
        <v>18</v>
      </c>
      <c r="B179" s="36">
        <v>53.959999999999994</v>
      </c>
      <c r="C179" s="37">
        <v>2.5000000000000001E-2</v>
      </c>
      <c r="D179" s="36">
        <v>37.1</v>
      </c>
      <c r="E179" s="37">
        <v>2.5000000000000001E-2</v>
      </c>
      <c r="G179" s="3"/>
      <c r="H179" s="8"/>
      <c r="I179" s="4"/>
      <c r="J179" s="12"/>
      <c r="L179" s="14"/>
      <c r="M179" s="14"/>
      <c r="N179" s="14"/>
      <c r="O179" s="14"/>
      <c r="Q179" s="80">
        <f t="shared" si="10"/>
        <v>0</v>
      </c>
      <c r="S179" s="75">
        <f>B179+D179</f>
        <v>91.06</v>
      </c>
      <c r="AC179" s="84">
        <f t="shared" si="7"/>
        <v>0</v>
      </c>
    </row>
    <row r="180" spans="1:29" ht="12.75" x14ac:dyDescent="0.2">
      <c r="A180" s="81" t="s">
        <v>73</v>
      </c>
      <c r="B180" s="36">
        <v>466</v>
      </c>
      <c r="C180" s="37">
        <v>0.24999999999999997</v>
      </c>
      <c r="D180" s="36">
        <v>417.20000000000005</v>
      </c>
      <c r="E180" s="37">
        <v>0.24999999999999997</v>
      </c>
      <c r="G180" s="3"/>
      <c r="H180" s="8"/>
      <c r="I180" s="4"/>
      <c r="J180" s="12"/>
      <c r="L180" s="14"/>
      <c r="M180" s="14"/>
      <c r="N180" s="14"/>
      <c r="O180" s="14"/>
      <c r="Q180" s="26">
        <f>E180-C180</f>
        <v>0</v>
      </c>
      <c r="AC180" s="84">
        <f t="shared" si="7"/>
        <v>0</v>
      </c>
    </row>
    <row r="181" spans="1:29" ht="12.75" x14ac:dyDescent="0.2">
      <c r="A181" s="137" t="s">
        <v>27</v>
      </c>
      <c r="B181" s="36"/>
      <c r="C181" s="37"/>
      <c r="D181" s="36"/>
      <c r="E181" s="37"/>
      <c r="G181" s="5"/>
      <c r="H181" s="9"/>
      <c r="I181" s="4"/>
      <c r="J181" s="16"/>
      <c r="L181" s="14">
        <f t="shared" si="9"/>
        <v>0</v>
      </c>
      <c r="M181" s="14">
        <f t="shared" si="9"/>
        <v>0</v>
      </c>
      <c r="N181" s="14">
        <f t="shared" si="9"/>
        <v>0</v>
      </c>
      <c r="O181" s="14">
        <f t="shared" si="9"/>
        <v>0</v>
      </c>
      <c r="Q181" s="26">
        <f t="shared" si="10"/>
        <v>0</v>
      </c>
      <c r="AC181" s="84">
        <f t="shared" si="7"/>
        <v>0</v>
      </c>
    </row>
    <row r="182" spans="1:29" ht="12.75" x14ac:dyDescent="0.2">
      <c r="A182" s="29" t="s">
        <v>24</v>
      </c>
      <c r="B182" s="36">
        <v>27.671000000000003</v>
      </c>
      <c r="C182" s="37">
        <v>8.9999999999999993E-3</v>
      </c>
      <c r="D182" s="36">
        <v>27.924999999999997</v>
      </c>
      <c r="E182" s="37">
        <v>8.9999999999999993E-3</v>
      </c>
      <c r="G182" s="3">
        <v>146.08799999999999</v>
      </c>
      <c r="H182" s="8">
        <v>0.08</v>
      </c>
      <c r="I182" s="4">
        <v>134.01600000000002</v>
      </c>
      <c r="J182" s="12">
        <v>0.08</v>
      </c>
      <c r="L182" s="14">
        <f t="shared" si="9"/>
        <v>-118.41699999999999</v>
      </c>
      <c r="M182" s="14">
        <f t="shared" si="9"/>
        <v>-7.1000000000000008E-2</v>
      </c>
      <c r="N182" s="14">
        <f t="shared" si="9"/>
        <v>-106.09100000000002</v>
      </c>
      <c r="O182" s="14">
        <f t="shared" si="9"/>
        <v>-7.1000000000000008E-2</v>
      </c>
      <c r="Q182" s="26">
        <f t="shared" si="10"/>
        <v>0</v>
      </c>
      <c r="AC182" s="84">
        <f t="shared" si="7"/>
        <v>0</v>
      </c>
    </row>
    <row r="183" spans="1:29" ht="12.75" x14ac:dyDescent="0.2">
      <c r="A183" s="29" t="s">
        <v>19</v>
      </c>
      <c r="B183" s="36">
        <v>743.5870000000001</v>
      </c>
      <c r="C183" s="37">
        <v>0.17199999999999999</v>
      </c>
      <c r="D183" s="36">
        <v>703.97399999999993</v>
      </c>
      <c r="E183" s="37">
        <v>0.17199999999999999</v>
      </c>
      <c r="G183" s="3"/>
      <c r="H183" s="8"/>
      <c r="I183" s="4"/>
      <c r="J183" s="12"/>
      <c r="L183" s="14"/>
      <c r="M183" s="14"/>
      <c r="N183" s="14"/>
      <c r="O183" s="14"/>
      <c r="Q183" s="26">
        <f t="shared" si="10"/>
        <v>0</v>
      </c>
      <c r="AC183" s="84">
        <f t="shared" si="7"/>
        <v>0</v>
      </c>
    </row>
    <row r="184" spans="1:29" ht="25.5" x14ac:dyDescent="0.2">
      <c r="A184" s="29" t="s">
        <v>59</v>
      </c>
      <c r="B184" s="36">
        <v>64.278000000000006</v>
      </c>
      <c r="C184" s="37">
        <v>2.5000000000000001E-2</v>
      </c>
      <c r="D184" s="36">
        <v>84.515999999999991</v>
      </c>
      <c r="E184" s="37">
        <v>2.5000000000000001E-2</v>
      </c>
      <c r="G184" s="3"/>
      <c r="H184" s="8"/>
      <c r="I184" s="4"/>
      <c r="J184" s="12"/>
      <c r="L184" s="14"/>
      <c r="M184" s="14"/>
      <c r="N184" s="14"/>
      <c r="O184" s="14"/>
      <c r="Q184" s="26"/>
      <c r="AC184" s="84">
        <f t="shared" si="7"/>
        <v>0</v>
      </c>
    </row>
    <row r="185" spans="1:29" ht="12.75" x14ac:dyDescent="0.2">
      <c r="A185" s="95" t="s">
        <v>54</v>
      </c>
      <c r="B185" s="36">
        <v>313.49799999999999</v>
      </c>
      <c r="C185" s="37">
        <v>0.11700000000000002</v>
      </c>
      <c r="D185" s="36">
        <v>450.16399999999999</v>
      </c>
      <c r="E185" s="37">
        <v>0.11700000000000002</v>
      </c>
      <c r="G185" s="3"/>
      <c r="H185" s="8"/>
      <c r="I185" s="4"/>
      <c r="J185" s="12"/>
      <c r="L185" s="14">
        <f t="shared" si="9"/>
        <v>313.49799999999999</v>
      </c>
      <c r="M185" s="14">
        <f t="shared" si="9"/>
        <v>0.11700000000000002</v>
      </c>
      <c r="N185" s="14">
        <f t="shared" si="9"/>
        <v>450.16399999999999</v>
      </c>
      <c r="O185" s="14">
        <f t="shared" si="9"/>
        <v>0.11700000000000002</v>
      </c>
      <c r="Q185" s="26"/>
      <c r="AC185" s="84">
        <f t="shared" si="7"/>
        <v>0</v>
      </c>
    </row>
    <row r="186" spans="1:29" ht="12.75" x14ac:dyDescent="0.2">
      <c r="A186" s="29" t="s">
        <v>16</v>
      </c>
      <c r="B186" s="36">
        <v>7.7159999999999975</v>
      </c>
      <c r="C186" s="37">
        <v>3.0000000000000001E-3</v>
      </c>
      <c r="D186" s="36">
        <v>6.2460000000000004</v>
      </c>
      <c r="E186" s="37">
        <v>3.0000000000000001E-3</v>
      </c>
      <c r="G186" s="3">
        <v>11735.049000000001</v>
      </c>
      <c r="H186" s="8">
        <v>4.1400000000000015</v>
      </c>
      <c r="I186" s="4">
        <v>9844.0519999999997</v>
      </c>
      <c r="J186" s="12">
        <v>4.1400000000000015</v>
      </c>
      <c r="L186" s="14">
        <f t="shared" si="9"/>
        <v>-11727.333000000001</v>
      </c>
      <c r="M186" s="14">
        <f t="shared" si="9"/>
        <v>-4.1370000000000013</v>
      </c>
      <c r="N186" s="14">
        <f t="shared" si="9"/>
        <v>-9837.8060000000005</v>
      </c>
      <c r="O186" s="14">
        <f t="shared" si="9"/>
        <v>-4.1370000000000013</v>
      </c>
      <c r="Q186" s="26">
        <f t="shared" si="10"/>
        <v>0</v>
      </c>
      <c r="AC186" s="84">
        <f t="shared" si="7"/>
        <v>0</v>
      </c>
    </row>
    <row r="187" spans="1:29" ht="12.75" x14ac:dyDescent="0.2">
      <c r="A187" s="95" t="s">
        <v>53</v>
      </c>
      <c r="B187" s="36">
        <v>119.10099999999998</v>
      </c>
      <c r="C187" s="37">
        <v>3.3000000000000002E-2</v>
      </c>
      <c r="D187" s="36">
        <v>72.091999999999956</v>
      </c>
      <c r="E187" s="37">
        <v>3.3000000000000002E-2</v>
      </c>
      <c r="G187" s="7"/>
      <c r="H187" s="11"/>
      <c r="I187" s="4"/>
      <c r="J187" s="18"/>
      <c r="L187" s="14">
        <f t="shared" si="9"/>
        <v>119.10099999999998</v>
      </c>
      <c r="M187" s="14">
        <f t="shared" si="9"/>
        <v>3.3000000000000002E-2</v>
      </c>
      <c r="N187" s="14">
        <f t="shared" si="9"/>
        <v>72.091999999999956</v>
      </c>
      <c r="O187" s="14">
        <f t="shared" si="9"/>
        <v>3.3000000000000002E-2</v>
      </c>
      <c r="Q187" s="26"/>
      <c r="AC187" s="84">
        <f t="shared" si="7"/>
        <v>0</v>
      </c>
    </row>
    <row r="188" spans="1:29" ht="12.75" x14ac:dyDescent="0.2">
      <c r="A188" s="29" t="s">
        <v>77</v>
      </c>
      <c r="B188" s="36">
        <v>281.36799999999999</v>
      </c>
      <c r="C188" s="37">
        <v>9.8000000000000004E-2</v>
      </c>
      <c r="D188" s="36">
        <v>291.10400000000004</v>
      </c>
      <c r="E188" s="37">
        <v>9.8000000000000004E-2</v>
      </c>
      <c r="G188" s="3">
        <v>46.8</v>
      </c>
      <c r="H188" s="8">
        <v>0.03</v>
      </c>
      <c r="I188" s="4">
        <v>56.699999999999996</v>
      </c>
      <c r="J188" s="12">
        <v>0.03</v>
      </c>
      <c r="L188" s="14">
        <f t="shared" si="9"/>
        <v>234.56799999999998</v>
      </c>
      <c r="M188" s="14">
        <f t="shared" si="9"/>
        <v>6.8000000000000005E-2</v>
      </c>
      <c r="N188" s="14">
        <f t="shared" si="9"/>
        <v>234.40400000000005</v>
      </c>
      <c r="O188" s="14">
        <f t="shared" si="9"/>
        <v>6.8000000000000005E-2</v>
      </c>
      <c r="Q188" s="26">
        <f t="shared" si="10"/>
        <v>0</v>
      </c>
      <c r="AC188" s="84">
        <f t="shared" si="7"/>
        <v>0</v>
      </c>
    </row>
    <row r="189" spans="1:29" ht="25.5" x14ac:dyDescent="0.2">
      <c r="A189" s="29" t="s">
        <v>20</v>
      </c>
      <c r="B189" s="36">
        <v>225.63600000000002</v>
      </c>
      <c r="C189" s="37">
        <v>7.1999999999999995E-2</v>
      </c>
      <c r="D189" s="36">
        <v>197.154</v>
      </c>
      <c r="E189" s="37">
        <v>7.1999999999999995E-2</v>
      </c>
      <c r="G189" s="3"/>
      <c r="H189" s="8"/>
      <c r="I189" s="4"/>
      <c r="J189" s="12"/>
      <c r="L189" s="14"/>
      <c r="M189" s="14"/>
      <c r="N189" s="14"/>
      <c r="O189" s="14"/>
      <c r="Q189" s="26"/>
      <c r="AC189" s="84">
        <f t="shared" si="7"/>
        <v>0</v>
      </c>
    </row>
    <row r="190" spans="1:29" ht="12.75" x14ac:dyDescent="0.2">
      <c r="A190" s="136" t="s">
        <v>71</v>
      </c>
      <c r="B190" s="36"/>
      <c r="C190" s="37"/>
      <c r="D190" s="36"/>
      <c r="E190" s="37"/>
      <c r="G190" s="3">
        <v>153.15800000000002</v>
      </c>
      <c r="H190" s="8">
        <v>0.11</v>
      </c>
      <c r="I190" s="4">
        <v>271.54365338558682</v>
      </c>
      <c r="J190" s="12">
        <v>0.11459999999999999</v>
      </c>
      <c r="L190" s="14">
        <f t="shared" si="9"/>
        <v>-153.15800000000002</v>
      </c>
      <c r="M190" s="14">
        <f t="shared" si="9"/>
        <v>-0.11</v>
      </c>
      <c r="N190" s="14">
        <f t="shared" si="9"/>
        <v>-271.54365338558682</v>
      </c>
      <c r="O190" s="14">
        <f t="shared" si="9"/>
        <v>-0.11459999999999999</v>
      </c>
      <c r="Q190" s="26">
        <f t="shared" si="10"/>
        <v>0</v>
      </c>
      <c r="AC190" s="84">
        <f t="shared" si="7"/>
        <v>0</v>
      </c>
    </row>
    <row r="191" spans="1:29" ht="12.75" x14ac:dyDescent="0.2">
      <c r="A191" s="29" t="s">
        <v>76</v>
      </c>
      <c r="B191" s="36">
        <v>1626.1544271359453</v>
      </c>
      <c r="C191" s="37">
        <v>2.7090258276107675</v>
      </c>
      <c r="D191" s="36">
        <v>1993.9298705759229</v>
      </c>
      <c r="E191" s="37">
        <v>2.7090258276107675</v>
      </c>
      <c r="G191" s="3">
        <v>9.5719999999999992</v>
      </c>
      <c r="H191" s="8">
        <v>5.7000000000000002E-3</v>
      </c>
      <c r="I191" s="4">
        <v>10.231999999999999</v>
      </c>
      <c r="J191" s="12">
        <v>5.7000000000000002E-3</v>
      </c>
      <c r="L191" s="14">
        <f t="shared" si="9"/>
        <v>1616.5824271359454</v>
      </c>
      <c r="M191" s="14">
        <f t="shared" si="9"/>
        <v>2.7033258276107675</v>
      </c>
      <c r="N191" s="14">
        <f t="shared" si="9"/>
        <v>1983.6978705759229</v>
      </c>
      <c r="O191" s="14">
        <f t="shared" si="9"/>
        <v>2.7033258276107675</v>
      </c>
      <c r="Q191" s="26">
        <f t="shared" si="10"/>
        <v>0</v>
      </c>
      <c r="AC191" s="84">
        <f t="shared" si="7"/>
        <v>0</v>
      </c>
    </row>
    <row r="192" spans="1:29" x14ac:dyDescent="0.25">
      <c r="A192" s="98" t="s">
        <v>11</v>
      </c>
      <c r="B192" s="36">
        <v>1379.0450000000001</v>
      </c>
      <c r="C192" s="37">
        <v>2.6739999999999999</v>
      </c>
      <c r="D192" s="36">
        <v>1408.5719999999997</v>
      </c>
      <c r="E192" s="37">
        <v>2.6739999999999999</v>
      </c>
      <c r="G192" s="7"/>
      <c r="H192" s="11"/>
      <c r="I192" s="4"/>
      <c r="J192" s="18"/>
      <c r="L192" s="14">
        <f t="shared" si="9"/>
        <v>1379.0450000000001</v>
      </c>
      <c r="M192" s="14">
        <f t="shared" si="9"/>
        <v>2.6739999999999999</v>
      </c>
      <c r="N192" s="14">
        <f t="shared" si="9"/>
        <v>1408.5719999999997</v>
      </c>
      <c r="O192" s="14">
        <f t="shared" si="9"/>
        <v>2.6739999999999999</v>
      </c>
      <c r="Q192" s="26"/>
      <c r="AC192" s="84">
        <f t="shared" si="7"/>
        <v>0</v>
      </c>
    </row>
    <row r="193" spans="1:29" ht="25.5" x14ac:dyDescent="0.2">
      <c r="A193" s="29" t="s">
        <v>20</v>
      </c>
      <c r="B193" s="36">
        <v>8.5079999999999991</v>
      </c>
      <c r="C193" s="37">
        <v>1.8499999999999999E-2</v>
      </c>
      <c r="D193" s="36">
        <v>56.123999999999995</v>
      </c>
      <c r="E193" s="37">
        <v>1.8499999999999999E-2</v>
      </c>
      <c r="F193" s="45"/>
      <c r="G193" s="46">
        <v>2825.6519999999537</v>
      </c>
      <c r="H193" s="47">
        <v>2.4477999999999964</v>
      </c>
      <c r="I193" s="48">
        <v>3012.5160000000369</v>
      </c>
      <c r="J193" s="49">
        <v>2.4477999999999964</v>
      </c>
      <c r="K193" s="45"/>
      <c r="L193" s="50">
        <f t="shared" si="9"/>
        <v>-2817.1439999999538</v>
      </c>
      <c r="M193" s="50">
        <f t="shared" si="9"/>
        <v>-2.4292999999999965</v>
      </c>
      <c r="N193" s="50">
        <f t="shared" si="9"/>
        <v>-2956.3920000000371</v>
      </c>
      <c r="O193" s="50">
        <f t="shared" si="9"/>
        <v>-2.4292999999999965</v>
      </c>
      <c r="P193" s="45"/>
      <c r="Q193" s="28">
        <f>E193-C193</f>
        <v>0</v>
      </c>
      <c r="AC193" s="84">
        <f t="shared" si="7"/>
        <v>0</v>
      </c>
    </row>
    <row r="194" spans="1:29" ht="12.75" x14ac:dyDescent="0.2">
      <c r="A194" s="29" t="s">
        <v>35</v>
      </c>
      <c r="B194" s="36">
        <v>50.025999999999996</v>
      </c>
      <c r="C194" s="37">
        <v>0.46800000000000003</v>
      </c>
      <c r="D194" s="36">
        <v>83.824999999999989</v>
      </c>
      <c r="E194" s="37">
        <v>0.46800000000000003</v>
      </c>
      <c r="G194" s="19"/>
      <c r="H194" s="20"/>
      <c r="I194" s="4"/>
      <c r="J194" s="12"/>
      <c r="L194" s="14"/>
      <c r="M194" s="14"/>
      <c r="N194" s="14"/>
      <c r="O194" s="14"/>
      <c r="Q194" s="26">
        <f t="shared" si="10"/>
        <v>0</v>
      </c>
      <c r="AC194" s="84">
        <f t="shared" si="7"/>
        <v>0</v>
      </c>
    </row>
    <row r="195" spans="1:29" ht="25.5" x14ac:dyDescent="0.2">
      <c r="A195" s="81" t="s">
        <v>59</v>
      </c>
      <c r="B195" s="36">
        <v>16.695999999999998</v>
      </c>
      <c r="C195" s="37">
        <v>6.0000000000000001E-3</v>
      </c>
      <c r="D195" s="36">
        <v>6.0000000000000044</v>
      </c>
      <c r="E195" s="37">
        <v>6.0000000000000001E-3</v>
      </c>
      <c r="G195" s="19"/>
      <c r="H195" s="20"/>
      <c r="I195" s="4"/>
      <c r="J195" s="12"/>
      <c r="L195" s="14"/>
      <c r="M195" s="14"/>
      <c r="N195" s="14"/>
      <c r="O195" s="14"/>
      <c r="Q195" s="26">
        <f t="shared" si="10"/>
        <v>0</v>
      </c>
      <c r="AC195" s="84">
        <f t="shared" si="7"/>
        <v>0</v>
      </c>
    </row>
    <row r="196" spans="1:29" ht="12.75" x14ac:dyDescent="0.2">
      <c r="A196" s="29" t="s">
        <v>75</v>
      </c>
      <c r="B196" s="36">
        <v>369.71499999999997</v>
      </c>
      <c r="C196" s="37">
        <v>8.4000000000000005E-2</v>
      </c>
      <c r="D196" s="36">
        <v>336.55899999999997</v>
      </c>
      <c r="E196" s="37">
        <v>8.4000000000000005E-2</v>
      </c>
      <c r="G196" s="19"/>
      <c r="H196" s="20"/>
      <c r="I196" s="4"/>
      <c r="J196" s="12"/>
      <c r="L196" s="14"/>
      <c r="M196" s="14"/>
      <c r="N196" s="14"/>
      <c r="O196" s="14"/>
      <c r="Q196" s="26">
        <f t="shared" si="10"/>
        <v>0</v>
      </c>
      <c r="AC196" s="84">
        <f t="shared" si="7"/>
        <v>0</v>
      </c>
    </row>
    <row r="197" spans="1:29" ht="12.75" x14ac:dyDescent="0.2">
      <c r="A197" s="29" t="s">
        <v>83</v>
      </c>
      <c r="B197" s="36">
        <v>209.99999999999997</v>
      </c>
      <c r="C197" s="37">
        <v>7.6000000000000012E-2</v>
      </c>
      <c r="D197" s="36">
        <v>210.00000000000011</v>
      </c>
      <c r="E197" s="37">
        <v>7.6000000000000012E-2</v>
      </c>
      <c r="G197" s="19"/>
      <c r="H197" s="20"/>
      <c r="I197" s="4"/>
      <c r="J197" s="12"/>
      <c r="L197" s="14"/>
      <c r="M197" s="14"/>
      <c r="N197" s="14"/>
      <c r="O197" s="14"/>
      <c r="Q197" s="26"/>
      <c r="AC197" s="84">
        <f t="shared" si="7"/>
        <v>0</v>
      </c>
    </row>
    <row r="198" spans="1:29" ht="12.75" x14ac:dyDescent="0.2">
      <c r="A198" s="136" t="s">
        <v>16</v>
      </c>
      <c r="B198" s="36"/>
      <c r="C198" s="37"/>
      <c r="D198" s="36"/>
      <c r="E198" s="37"/>
      <c r="G198" s="19"/>
      <c r="H198" s="20"/>
      <c r="I198" s="4"/>
      <c r="J198" s="12"/>
      <c r="L198" s="14"/>
      <c r="M198" s="14"/>
      <c r="N198" s="14"/>
      <c r="O198" s="14"/>
      <c r="Q198" s="26"/>
      <c r="AC198" s="84"/>
    </row>
    <row r="199" spans="1:29" ht="12.75" x14ac:dyDescent="0.2">
      <c r="A199" s="29" t="s">
        <v>82</v>
      </c>
      <c r="B199" s="36">
        <v>60.387999999999998</v>
      </c>
      <c r="C199" s="37">
        <v>3.2000000000000001E-2</v>
      </c>
      <c r="D199" s="36">
        <v>115.048</v>
      </c>
      <c r="E199" s="37">
        <v>3.2000000000000001E-2</v>
      </c>
      <c r="G199" s="19"/>
      <c r="H199" s="20"/>
      <c r="I199" s="4"/>
      <c r="J199" s="12"/>
      <c r="L199" s="14"/>
      <c r="M199" s="14"/>
      <c r="N199" s="14"/>
      <c r="O199" s="14"/>
      <c r="Q199" s="26"/>
      <c r="AC199" s="84">
        <f t="shared" si="7"/>
        <v>0</v>
      </c>
    </row>
    <row r="200" spans="1:29" ht="12.75" x14ac:dyDescent="0.2">
      <c r="A200" s="95" t="s">
        <v>27</v>
      </c>
      <c r="B200" s="36">
        <v>286.97199999999998</v>
      </c>
      <c r="C200" s="37">
        <v>0.17399999999999999</v>
      </c>
      <c r="D200" s="36">
        <v>307.44799999999998</v>
      </c>
      <c r="E200" s="37">
        <v>0.17399999999999999</v>
      </c>
      <c r="G200" s="2"/>
      <c r="H200" s="13"/>
      <c r="I200" s="4"/>
      <c r="J200" s="21"/>
      <c r="L200" s="14">
        <f t="shared" si="9"/>
        <v>286.97199999999998</v>
      </c>
      <c r="M200" s="14">
        <f t="shared" si="9"/>
        <v>0.17399999999999999</v>
      </c>
      <c r="N200" s="14">
        <f t="shared" si="9"/>
        <v>307.44799999999998</v>
      </c>
      <c r="O200" s="14">
        <f t="shared" si="9"/>
        <v>0.17399999999999999</v>
      </c>
      <c r="Q200" s="26"/>
      <c r="AC200" s="84">
        <f t="shared" si="7"/>
        <v>0</v>
      </c>
    </row>
    <row r="201" spans="1:29" ht="12.75" x14ac:dyDescent="0.2">
      <c r="A201" s="29" t="s">
        <v>72</v>
      </c>
      <c r="B201" s="36">
        <v>39.452999999999989</v>
      </c>
      <c r="C201" s="37">
        <v>1.6E-2</v>
      </c>
      <c r="D201" s="36">
        <v>49.104999999999997</v>
      </c>
      <c r="E201" s="37">
        <v>1.6E-2</v>
      </c>
      <c r="G201" s="3">
        <v>97.887</v>
      </c>
      <c r="H201" s="8">
        <v>4.5999999999999999E-2</v>
      </c>
      <c r="I201" s="4">
        <v>134.54399999999998</v>
      </c>
      <c r="J201" s="12">
        <v>4.5999999999999999E-2</v>
      </c>
      <c r="L201" s="14">
        <f t="shared" si="9"/>
        <v>-58.434000000000012</v>
      </c>
      <c r="M201" s="14">
        <f t="shared" si="9"/>
        <v>-0.03</v>
      </c>
      <c r="N201" s="14">
        <f t="shared" si="9"/>
        <v>-85.438999999999993</v>
      </c>
      <c r="O201" s="14">
        <f t="shared" si="9"/>
        <v>-0.03</v>
      </c>
      <c r="Q201" s="26">
        <f t="shared" si="10"/>
        <v>0</v>
      </c>
      <c r="AC201" s="84">
        <f t="shared" si="7"/>
        <v>0</v>
      </c>
    </row>
    <row r="202" spans="1:29" ht="12.75" x14ac:dyDescent="0.2">
      <c r="A202" s="99" t="s">
        <v>62</v>
      </c>
      <c r="B202" s="36">
        <v>237.71</v>
      </c>
      <c r="C202" s="37">
        <v>9.1999999999999998E-2</v>
      </c>
      <c r="D202" s="36">
        <v>229.76000000000002</v>
      </c>
      <c r="E202" s="37">
        <v>9.1999999999999998E-2</v>
      </c>
      <c r="G202" s="3">
        <v>737.52100000000007</v>
      </c>
      <c r="H202" s="8">
        <v>0.29599999999999999</v>
      </c>
      <c r="I202" s="4">
        <v>744.90500000000009</v>
      </c>
      <c r="J202" s="12">
        <v>0.29599999999999999</v>
      </c>
      <c r="L202" s="14">
        <f t="shared" si="9"/>
        <v>-499.81100000000004</v>
      </c>
      <c r="M202" s="14">
        <f t="shared" si="9"/>
        <v>-0.20399999999999999</v>
      </c>
      <c r="N202" s="14">
        <f t="shared" si="9"/>
        <v>-515.1450000000001</v>
      </c>
      <c r="O202" s="14">
        <f t="shared" si="9"/>
        <v>-0.20399999999999999</v>
      </c>
      <c r="Q202" s="26">
        <f t="shared" si="10"/>
        <v>0</v>
      </c>
      <c r="AC202" s="84">
        <f t="shared" si="7"/>
        <v>0</v>
      </c>
    </row>
    <row r="203" spans="1:29" ht="12.75" x14ac:dyDescent="0.2">
      <c r="A203" s="136" t="s">
        <v>37</v>
      </c>
      <c r="B203" s="36"/>
      <c r="C203" s="37"/>
      <c r="D203" s="36"/>
      <c r="E203" s="37"/>
      <c r="G203" s="6"/>
      <c r="H203" s="10"/>
      <c r="I203" s="4"/>
      <c r="J203" s="17"/>
      <c r="L203" s="14"/>
      <c r="M203" s="14"/>
      <c r="N203" s="14"/>
      <c r="O203" s="14"/>
      <c r="Q203" s="26"/>
      <c r="AC203" s="84"/>
    </row>
    <row r="204" spans="1:29" ht="11.25" customHeight="1" x14ac:dyDescent="0.2">
      <c r="A204" s="29" t="s">
        <v>27</v>
      </c>
      <c r="B204" s="36">
        <v>7.2089999999999996</v>
      </c>
      <c r="C204" s="37">
        <v>1.7999999999999999E-2</v>
      </c>
      <c r="D204" s="36">
        <v>28.748000000000001</v>
      </c>
      <c r="E204" s="37">
        <v>1.7999999999999999E-2</v>
      </c>
      <c r="G204" s="3">
        <v>2.2029999999999998</v>
      </c>
      <c r="H204" s="8">
        <v>1.3939999999999998E-3</v>
      </c>
      <c r="I204" s="4">
        <v>4.7679999999999998</v>
      </c>
      <c r="J204" s="12">
        <v>1.3939999999999998E-3</v>
      </c>
      <c r="L204" s="14">
        <f t="shared" si="9"/>
        <v>5.0060000000000002</v>
      </c>
      <c r="M204" s="14">
        <f t="shared" si="9"/>
        <v>1.6605999999999999E-2</v>
      </c>
      <c r="N204" s="14">
        <f t="shared" si="9"/>
        <v>23.98</v>
      </c>
      <c r="O204" s="14">
        <f t="shared" si="9"/>
        <v>1.6605999999999999E-2</v>
      </c>
      <c r="Q204" s="26">
        <f t="shared" si="10"/>
        <v>0</v>
      </c>
      <c r="AC204" s="84">
        <f t="shared" si="7"/>
        <v>0</v>
      </c>
    </row>
    <row r="205" spans="1:29" ht="12" customHeight="1" x14ac:dyDescent="0.2">
      <c r="A205" s="29" t="s">
        <v>60</v>
      </c>
      <c r="B205" s="36">
        <v>341.02199999999999</v>
      </c>
      <c r="C205" s="37">
        <v>0.13</v>
      </c>
      <c r="D205" s="36">
        <v>362.42399999999998</v>
      </c>
      <c r="E205" s="37">
        <v>0.13</v>
      </c>
      <c r="G205" s="19"/>
      <c r="H205" s="20"/>
      <c r="I205" s="4"/>
      <c r="J205" s="12"/>
      <c r="L205" s="14"/>
      <c r="M205" s="14"/>
      <c r="N205" s="14"/>
      <c r="O205" s="14"/>
      <c r="Q205" s="26"/>
      <c r="AC205" s="84">
        <f t="shared" si="7"/>
        <v>0</v>
      </c>
    </row>
    <row r="206" spans="1:29" ht="12.75" x14ac:dyDescent="0.2">
      <c r="A206" s="136" t="s">
        <v>26</v>
      </c>
      <c r="B206" s="36"/>
      <c r="C206" s="37"/>
      <c r="D206" s="36"/>
      <c r="E206" s="37"/>
      <c r="G206" s="19"/>
      <c r="H206" s="20"/>
      <c r="I206" s="4"/>
      <c r="J206" s="12"/>
      <c r="L206" s="14"/>
      <c r="M206" s="14"/>
      <c r="N206" s="14"/>
      <c r="O206" s="14"/>
      <c r="Q206" s="26"/>
      <c r="AC206" s="84"/>
    </row>
    <row r="207" spans="1:29" ht="12.75" x14ac:dyDescent="0.2">
      <c r="A207" s="29" t="s">
        <v>19</v>
      </c>
      <c r="B207" s="36">
        <v>141.60299999999998</v>
      </c>
      <c r="C207" s="37">
        <v>7.1999999999999995E-2</v>
      </c>
      <c r="D207" s="36">
        <v>111.97600000000007</v>
      </c>
      <c r="E207" s="37">
        <v>7.1999999999999995E-2</v>
      </c>
      <c r="G207" s="19"/>
      <c r="H207" s="20"/>
      <c r="I207" s="4"/>
      <c r="J207" s="12"/>
      <c r="L207" s="14"/>
      <c r="M207" s="14"/>
      <c r="N207" s="14"/>
      <c r="O207" s="14"/>
      <c r="Q207" s="26">
        <f t="shared" si="10"/>
        <v>0</v>
      </c>
      <c r="AC207" s="84">
        <f t="shared" si="7"/>
        <v>0</v>
      </c>
    </row>
    <row r="208" spans="1:29" ht="12.75" x14ac:dyDescent="0.2">
      <c r="A208" s="29" t="s">
        <v>36</v>
      </c>
      <c r="B208" s="36">
        <v>183.99699999999999</v>
      </c>
      <c r="C208" s="37">
        <v>0.113</v>
      </c>
      <c r="D208" s="36">
        <v>211.49700000000001</v>
      </c>
      <c r="E208" s="37">
        <v>0.113</v>
      </c>
      <c r="G208" s="19"/>
      <c r="H208" s="20"/>
      <c r="I208" s="4"/>
      <c r="J208" s="12"/>
      <c r="L208" s="14"/>
      <c r="M208" s="14"/>
      <c r="N208" s="14"/>
      <c r="O208" s="14"/>
      <c r="Q208" s="26"/>
      <c r="AC208" s="84">
        <f t="shared" si="7"/>
        <v>0</v>
      </c>
    </row>
    <row r="209" spans="1:29" ht="12.75" x14ac:dyDescent="0.2">
      <c r="A209" s="95" t="s">
        <v>21</v>
      </c>
      <c r="B209" s="36">
        <v>2.895</v>
      </c>
      <c r="C209" s="37">
        <v>3.0000000000000001E-3</v>
      </c>
      <c r="D209" s="36">
        <v>6.5550000000000015</v>
      </c>
      <c r="E209" s="37">
        <v>3.0000000000000001E-3</v>
      </c>
      <c r="G209" s="2"/>
      <c r="H209" s="13"/>
      <c r="I209" s="4"/>
      <c r="J209" s="21"/>
      <c r="L209" s="14">
        <f t="shared" si="9"/>
        <v>2.895</v>
      </c>
      <c r="M209" s="14">
        <f t="shared" si="9"/>
        <v>3.0000000000000001E-3</v>
      </c>
      <c r="N209" s="14">
        <f t="shared" si="9"/>
        <v>6.5550000000000015</v>
      </c>
      <c r="O209" s="14">
        <f t="shared" si="9"/>
        <v>3.0000000000000001E-3</v>
      </c>
      <c r="Q209" s="26">
        <f t="shared" si="10"/>
        <v>0</v>
      </c>
      <c r="AC209" s="84">
        <f t="shared" ref="AC209:AC265" si="11">C209-E209</f>
        <v>0</v>
      </c>
    </row>
    <row r="210" spans="1:29" ht="12.75" x14ac:dyDescent="0.2">
      <c r="A210" s="29" t="s">
        <v>68</v>
      </c>
      <c r="B210" s="36">
        <v>7.8000000000000007</v>
      </c>
      <c r="C210" s="37">
        <v>7.1633587786259535E-3</v>
      </c>
      <c r="D210" s="36">
        <v>16.422000000000001</v>
      </c>
      <c r="E210" s="37">
        <v>7.1633587786259535E-3</v>
      </c>
      <c r="G210" s="2"/>
      <c r="H210" s="13"/>
      <c r="I210" s="4"/>
      <c r="J210" s="21"/>
      <c r="L210" s="14"/>
      <c r="M210" s="14"/>
      <c r="N210" s="14"/>
      <c r="O210" s="14"/>
      <c r="Q210" s="26">
        <f t="shared" si="10"/>
        <v>0</v>
      </c>
      <c r="AC210" s="84">
        <f t="shared" si="11"/>
        <v>0</v>
      </c>
    </row>
    <row r="211" spans="1:29" ht="12.75" x14ac:dyDescent="0.2">
      <c r="A211" s="29" t="s">
        <v>16</v>
      </c>
      <c r="B211" s="36">
        <v>71.341999999999999</v>
      </c>
      <c r="C211" s="37">
        <v>3.1E-2</v>
      </c>
      <c r="D211" s="36">
        <v>103.38200000000001</v>
      </c>
      <c r="E211" s="37">
        <v>3.1E-2</v>
      </c>
      <c r="G211" s="2"/>
      <c r="H211" s="13"/>
      <c r="I211" s="4"/>
      <c r="J211" s="21"/>
      <c r="L211" s="14"/>
      <c r="M211" s="14"/>
      <c r="N211" s="14"/>
      <c r="O211" s="14"/>
      <c r="Q211" s="26">
        <f t="shared" si="10"/>
        <v>0</v>
      </c>
      <c r="AC211" s="84">
        <f t="shared" si="11"/>
        <v>0</v>
      </c>
    </row>
    <row r="212" spans="1:29" ht="13.5" customHeight="1" x14ac:dyDescent="0.2">
      <c r="A212" s="29" t="s">
        <v>65</v>
      </c>
      <c r="B212" s="36">
        <v>38.489000000000004</v>
      </c>
      <c r="C212" s="37">
        <v>2.1000000000000001E-2</v>
      </c>
      <c r="D212" s="36">
        <v>65.862999999999985</v>
      </c>
      <c r="E212" s="37">
        <v>2.1000000000000001E-2</v>
      </c>
      <c r="G212" s="2"/>
      <c r="H212" s="13"/>
      <c r="I212" s="4"/>
      <c r="J212" s="21"/>
      <c r="L212" s="14"/>
      <c r="M212" s="14"/>
      <c r="N212" s="14"/>
      <c r="O212" s="14"/>
      <c r="Q212" s="26"/>
      <c r="AC212" s="84">
        <f t="shared" si="11"/>
        <v>0</v>
      </c>
    </row>
    <row r="213" spans="1:29" ht="13.5" customHeight="1" x14ac:dyDescent="0.2">
      <c r="A213" s="29" t="s">
        <v>62</v>
      </c>
      <c r="B213" s="36">
        <v>154.21600000000001</v>
      </c>
      <c r="C213" s="37">
        <v>6.7000000000000004E-2</v>
      </c>
      <c r="D213" s="36">
        <v>107.80799999999998</v>
      </c>
      <c r="E213" s="37">
        <v>6.7000000000000004E-2</v>
      </c>
      <c r="G213" s="2"/>
      <c r="H213" s="13"/>
      <c r="I213" s="4"/>
      <c r="J213" s="21"/>
      <c r="L213" s="14"/>
      <c r="M213" s="14"/>
      <c r="N213" s="14"/>
      <c r="O213" s="14"/>
      <c r="Q213" s="26"/>
      <c r="AC213" s="84">
        <f t="shared" si="11"/>
        <v>0</v>
      </c>
    </row>
    <row r="214" spans="1:29" ht="12.75" x14ac:dyDescent="0.2">
      <c r="A214" s="136" t="s">
        <v>25</v>
      </c>
      <c r="B214" s="36"/>
      <c r="C214" s="37"/>
      <c r="D214" s="36"/>
      <c r="E214" s="37"/>
      <c r="G214" s="3">
        <v>588.33199999999999</v>
      </c>
      <c r="H214" s="8">
        <v>0.10813859339844456</v>
      </c>
      <c r="I214" s="4">
        <v>44.713000000000029</v>
      </c>
      <c r="J214" s="12">
        <v>0.10813859339844456</v>
      </c>
      <c r="L214" s="14">
        <f t="shared" si="9"/>
        <v>-588.33199999999999</v>
      </c>
      <c r="M214" s="14">
        <f t="shared" si="9"/>
        <v>-0.10813859339844456</v>
      </c>
      <c r="N214" s="14">
        <f t="shared" si="9"/>
        <v>-44.713000000000029</v>
      </c>
      <c r="O214" s="14">
        <f t="shared" si="9"/>
        <v>-0.10813859339844456</v>
      </c>
      <c r="Q214" s="26">
        <f t="shared" si="10"/>
        <v>0</v>
      </c>
      <c r="AC214" s="84"/>
    </row>
    <row r="215" spans="1:29" ht="12.75" x14ac:dyDescent="0.2">
      <c r="A215" s="29" t="s">
        <v>30</v>
      </c>
      <c r="B215" s="36">
        <v>9128.1730000000007</v>
      </c>
      <c r="C215" s="37">
        <v>4.1399999999999997</v>
      </c>
      <c r="D215" s="36">
        <v>8712.2369999999992</v>
      </c>
      <c r="E215" s="37">
        <v>4.1399999999999997</v>
      </c>
      <c r="G215" s="19"/>
      <c r="H215" s="20"/>
      <c r="I215" s="4"/>
      <c r="J215" s="12"/>
      <c r="L215" s="14"/>
      <c r="M215" s="14"/>
      <c r="N215" s="14"/>
      <c r="O215" s="14"/>
      <c r="Q215" s="27">
        <f t="shared" si="10"/>
        <v>0</v>
      </c>
      <c r="AC215" s="84">
        <f t="shared" si="11"/>
        <v>0</v>
      </c>
    </row>
    <row r="216" spans="1:29" ht="12.75" x14ac:dyDescent="0.2">
      <c r="A216" s="29" t="s">
        <v>79</v>
      </c>
      <c r="B216" s="36">
        <v>113.40699999999998</v>
      </c>
      <c r="C216" s="37">
        <v>0.6</v>
      </c>
      <c r="D216" s="36">
        <v>123.79100000000004</v>
      </c>
      <c r="E216" s="37">
        <v>0.6</v>
      </c>
      <c r="G216" s="19"/>
      <c r="H216" s="20"/>
      <c r="I216" s="4"/>
      <c r="J216" s="12"/>
      <c r="L216" s="14"/>
      <c r="M216" s="14"/>
      <c r="N216" s="14"/>
      <c r="O216" s="14"/>
      <c r="Q216" s="27"/>
      <c r="AC216" s="84">
        <f t="shared" si="11"/>
        <v>0</v>
      </c>
    </row>
    <row r="217" spans="1:29" ht="12.75" x14ac:dyDescent="0.2">
      <c r="A217" s="136" t="s">
        <v>12</v>
      </c>
      <c r="B217" s="36"/>
      <c r="C217" s="37"/>
      <c r="D217" s="36"/>
      <c r="E217" s="37"/>
      <c r="G217" s="19"/>
      <c r="H217" s="20"/>
      <c r="I217" s="4"/>
      <c r="J217" s="12"/>
      <c r="L217" s="14"/>
      <c r="M217" s="14"/>
      <c r="N217" s="14"/>
      <c r="O217" s="14"/>
      <c r="Q217" s="27"/>
      <c r="AC217" s="84"/>
    </row>
    <row r="218" spans="1:29" ht="12.75" x14ac:dyDescent="0.2">
      <c r="A218" s="29" t="s">
        <v>21</v>
      </c>
      <c r="B218" s="36">
        <v>88.668000000000006</v>
      </c>
      <c r="C218" s="37">
        <v>6.0000000000000005E-2</v>
      </c>
      <c r="D218" s="36">
        <v>122.71799999999998</v>
      </c>
      <c r="E218" s="37">
        <v>6.0000000000000005E-2</v>
      </c>
      <c r="G218" s="19"/>
      <c r="H218" s="20"/>
      <c r="I218" s="4"/>
      <c r="J218" s="12"/>
      <c r="L218" s="14"/>
      <c r="M218" s="14"/>
      <c r="N218" s="14"/>
      <c r="O218" s="14"/>
      <c r="Q218" s="27">
        <f t="shared" si="10"/>
        <v>0</v>
      </c>
      <c r="AC218" s="84">
        <f t="shared" si="11"/>
        <v>0</v>
      </c>
    </row>
    <row r="219" spans="1:29" ht="12.75" x14ac:dyDescent="0.2">
      <c r="A219" s="29" t="s">
        <v>19</v>
      </c>
      <c r="B219" s="36">
        <v>8.729000000000001</v>
      </c>
      <c r="C219" s="37">
        <v>5.0000000000000001E-3</v>
      </c>
      <c r="D219" s="36">
        <v>9.3809999999999985</v>
      </c>
      <c r="E219" s="37">
        <v>5.0000000000000001E-3</v>
      </c>
      <c r="G219" s="19"/>
      <c r="H219" s="20"/>
      <c r="I219" s="4"/>
      <c r="J219" s="12"/>
      <c r="L219" s="14"/>
      <c r="M219" s="14"/>
      <c r="N219" s="14"/>
      <c r="O219" s="14"/>
      <c r="Q219" s="27"/>
      <c r="AC219" s="84">
        <f t="shared" si="11"/>
        <v>0</v>
      </c>
    </row>
    <row r="220" spans="1:29" ht="31.5" x14ac:dyDescent="0.25">
      <c r="A220" s="138" t="s">
        <v>15</v>
      </c>
      <c r="B220" s="36"/>
      <c r="C220" s="37"/>
      <c r="D220" s="36"/>
      <c r="E220" s="37"/>
      <c r="G220" s="2"/>
      <c r="H220" s="13"/>
      <c r="I220" s="4"/>
      <c r="J220" s="21"/>
      <c r="L220" s="14">
        <f t="shared" si="9"/>
        <v>0</v>
      </c>
      <c r="M220" s="14">
        <f t="shared" si="9"/>
        <v>0</v>
      </c>
      <c r="N220" s="14">
        <f t="shared" si="9"/>
        <v>0</v>
      </c>
      <c r="O220" s="14">
        <f t="shared" si="9"/>
        <v>0</v>
      </c>
      <c r="Q220" s="26"/>
      <c r="AC220" s="84">
        <f t="shared" si="11"/>
        <v>0</v>
      </c>
    </row>
    <row r="221" spans="1:29" ht="25.5" x14ac:dyDescent="0.2">
      <c r="A221" s="29" t="s">
        <v>20</v>
      </c>
      <c r="B221" s="36">
        <v>64.763999999999996</v>
      </c>
      <c r="C221" s="37">
        <v>4.0300000000000002E-2</v>
      </c>
      <c r="D221" s="36">
        <v>76.319999999999993</v>
      </c>
      <c r="E221" s="37">
        <v>4.0300000000000002E-2</v>
      </c>
      <c r="G221" s="3">
        <v>82.309000000000012</v>
      </c>
      <c r="H221" s="8">
        <v>0.32</v>
      </c>
      <c r="I221" s="4">
        <v>94.460999999999956</v>
      </c>
      <c r="J221" s="12">
        <v>0.32</v>
      </c>
      <c r="L221" s="14">
        <f t="shared" si="9"/>
        <v>-17.545000000000016</v>
      </c>
      <c r="M221" s="14">
        <f t="shared" si="9"/>
        <v>-0.2797</v>
      </c>
      <c r="N221" s="14">
        <f t="shared" si="9"/>
        <v>-18.140999999999963</v>
      </c>
      <c r="O221" s="14">
        <f t="shared" si="9"/>
        <v>-0.2797</v>
      </c>
      <c r="Q221" s="26">
        <f t="shared" si="10"/>
        <v>0</v>
      </c>
      <c r="AC221" s="84">
        <f t="shared" si="11"/>
        <v>0</v>
      </c>
    </row>
    <row r="222" spans="1:29" ht="31.5" x14ac:dyDescent="0.25">
      <c r="A222" s="138" t="s">
        <v>24</v>
      </c>
      <c r="B222" s="36"/>
      <c r="C222" s="37"/>
      <c r="D222" s="36"/>
      <c r="E222" s="37"/>
      <c r="G222" s="2"/>
      <c r="H222" s="13"/>
      <c r="I222" s="4"/>
      <c r="J222" s="21"/>
      <c r="L222" s="14">
        <f t="shared" si="9"/>
        <v>0</v>
      </c>
      <c r="M222" s="14">
        <f t="shared" si="9"/>
        <v>0</v>
      </c>
      <c r="N222" s="14">
        <f t="shared" si="9"/>
        <v>0</v>
      </c>
      <c r="O222" s="14">
        <f t="shared" si="9"/>
        <v>0</v>
      </c>
      <c r="Q222" s="26"/>
      <c r="AC222" s="84">
        <f t="shared" si="11"/>
        <v>0</v>
      </c>
    </row>
    <row r="223" spans="1:29" ht="12.75" x14ac:dyDescent="0.2">
      <c r="A223" s="81" t="s">
        <v>34</v>
      </c>
      <c r="B223" s="36">
        <v>36.31</v>
      </c>
      <c r="C223" s="37">
        <v>1.7999999999999999E-2</v>
      </c>
      <c r="D223" s="36">
        <v>38.28</v>
      </c>
      <c r="E223" s="37">
        <v>1.7999999999999999E-2</v>
      </c>
      <c r="Q223" s="26">
        <f t="shared" si="10"/>
        <v>0</v>
      </c>
      <c r="AC223" s="84">
        <f t="shared" si="11"/>
        <v>0</v>
      </c>
    </row>
    <row r="224" spans="1:29" x14ac:dyDescent="0.25">
      <c r="A224" s="98" t="s">
        <v>50</v>
      </c>
      <c r="B224" s="36">
        <v>428.82799999999997</v>
      </c>
      <c r="C224" s="37">
        <v>0.191</v>
      </c>
      <c r="D224" s="36">
        <v>426.005</v>
      </c>
      <c r="E224" s="37">
        <v>0.191</v>
      </c>
      <c r="Q224" s="26"/>
      <c r="AC224" s="84">
        <f t="shared" si="11"/>
        <v>0</v>
      </c>
    </row>
    <row r="225" spans="1:29" ht="15" customHeight="1" x14ac:dyDescent="0.2">
      <c r="A225" s="136" t="s">
        <v>19</v>
      </c>
      <c r="B225" s="36"/>
      <c r="C225" s="37"/>
      <c r="D225" s="36"/>
      <c r="E225" s="37"/>
      <c r="Q225" s="26">
        <f t="shared" si="10"/>
        <v>0</v>
      </c>
      <c r="AC225" s="84">
        <f t="shared" si="11"/>
        <v>0</v>
      </c>
    </row>
    <row r="226" spans="1:29" ht="12.75" x14ac:dyDescent="0.2">
      <c r="A226" s="29" t="s">
        <v>36</v>
      </c>
      <c r="B226" s="36">
        <v>5.7600000000000007</v>
      </c>
      <c r="C226" s="37">
        <v>4.0000000000000001E-3</v>
      </c>
      <c r="D226" s="36">
        <v>9.7440000000000033</v>
      </c>
      <c r="E226" s="37">
        <v>4.0000000000000001E-3</v>
      </c>
      <c r="Q226" s="26"/>
      <c r="AC226" s="84">
        <f t="shared" si="11"/>
        <v>0</v>
      </c>
    </row>
    <row r="227" spans="1:29" ht="12.75" x14ac:dyDescent="0.2">
      <c r="A227" s="95" t="s">
        <v>34</v>
      </c>
      <c r="B227" s="36">
        <v>2.2720000000000002</v>
      </c>
      <c r="C227" s="37">
        <v>1E-3</v>
      </c>
      <c r="D227" s="36">
        <v>2.1950000000000007</v>
      </c>
      <c r="E227" s="37">
        <v>1E-3</v>
      </c>
      <c r="Q227" s="26"/>
      <c r="AC227" s="84">
        <f t="shared" si="11"/>
        <v>0</v>
      </c>
    </row>
    <row r="228" spans="1:29" ht="12.75" x14ac:dyDescent="0.2">
      <c r="A228" s="136" t="s">
        <v>11</v>
      </c>
      <c r="B228" s="36"/>
      <c r="C228" s="37"/>
      <c r="D228" s="36"/>
      <c r="E228" s="37"/>
      <c r="Q228" s="26">
        <f t="shared" si="10"/>
        <v>0</v>
      </c>
      <c r="AC228" s="84">
        <f t="shared" si="11"/>
        <v>0</v>
      </c>
    </row>
    <row r="229" spans="1:29" ht="12.75" x14ac:dyDescent="0.2">
      <c r="A229" s="95" t="s">
        <v>14</v>
      </c>
      <c r="B229" s="36">
        <v>67.000000000000014</v>
      </c>
      <c r="C229" s="37">
        <v>3.0000000000000002E-2</v>
      </c>
      <c r="D229" s="36">
        <v>126.8</v>
      </c>
      <c r="E229" s="37">
        <v>3.0000000000000002E-2</v>
      </c>
      <c r="Q229" s="26"/>
      <c r="AC229" s="84">
        <f t="shared" si="11"/>
        <v>0</v>
      </c>
    </row>
    <row r="230" spans="1:29" ht="25.5" x14ac:dyDescent="0.2">
      <c r="A230" s="81" t="s">
        <v>51</v>
      </c>
      <c r="B230" s="36">
        <v>20.9</v>
      </c>
      <c r="C230" s="37">
        <v>0.19</v>
      </c>
      <c r="D230" s="36">
        <v>14.11</v>
      </c>
      <c r="E230" s="37">
        <v>0.19</v>
      </c>
      <c r="Q230" s="26">
        <f t="shared" si="10"/>
        <v>0</v>
      </c>
      <c r="S230" s="75"/>
      <c r="AC230" s="84">
        <f t="shared" si="11"/>
        <v>0</v>
      </c>
    </row>
    <row r="231" spans="1:29" ht="12.75" x14ac:dyDescent="0.2">
      <c r="A231" s="139" t="s">
        <v>55</v>
      </c>
      <c r="B231" s="36">
        <v>518.07899999999984</v>
      </c>
      <c r="C231" s="37">
        <v>0.34200000000000003</v>
      </c>
      <c r="D231" s="36">
        <v>678.67399999999998</v>
      </c>
      <c r="E231" s="37">
        <v>0.34200000000000003</v>
      </c>
      <c r="Q231" s="26">
        <f t="shared" si="10"/>
        <v>0</v>
      </c>
      <c r="S231" s="75"/>
      <c r="AC231" s="84">
        <f t="shared" si="11"/>
        <v>0</v>
      </c>
    </row>
    <row r="232" spans="1:29" ht="22.5" customHeight="1" x14ac:dyDescent="0.2">
      <c r="A232" s="81" t="s">
        <v>20</v>
      </c>
      <c r="B232" s="36">
        <v>11.042</v>
      </c>
      <c r="C232" s="37">
        <v>1.04E-2</v>
      </c>
      <c r="D232" s="36">
        <v>12.937000000000001</v>
      </c>
      <c r="E232" s="37">
        <v>1.04E-2</v>
      </c>
      <c r="Q232" s="26">
        <f t="shared" si="10"/>
        <v>0</v>
      </c>
      <c r="S232" s="75"/>
      <c r="AC232" s="84">
        <f t="shared" si="11"/>
        <v>0</v>
      </c>
    </row>
    <row r="233" spans="1:29" ht="14.25" x14ac:dyDescent="0.2">
      <c r="A233" s="140" t="s">
        <v>53</v>
      </c>
      <c r="B233" s="73"/>
      <c r="C233" s="74"/>
      <c r="D233" s="73"/>
      <c r="E233" s="74"/>
      <c r="Q233" s="26"/>
      <c r="AC233" s="84">
        <f t="shared" si="11"/>
        <v>0</v>
      </c>
    </row>
    <row r="234" spans="1:29" ht="12.75" x14ac:dyDescent="0.2">
      <c r="A234" s="95" t="s">
        <v>68</v>
      </c>
      <c r="B234" s="73">
        <v>84.560999999999993</v>
      </c>
      <c r="C234" s="74">
        <v>0.03</v>
      </c>
      <c r="D234" s="73">
        <v>51.960000000000008</v>
      </c>
      <c r="E234" s="74">
        <v>0.03</v>
      </c>
      <c r="Q234" s="26">
        <f t="shared" si="10"/>
        <v>0</v>
      </c>
      <c r="AC234" s="84">
        <f t="shared" si="11"/>
        <v>0</v>
      </c>
    </row>
    <row r="235" spans="1:29" ht="15.75" x14ac:dyDescent="0.25">
      <c r="A235" s="138" t="s">
        <v>22</v>
      </c>
      <c r="B235" s="73"/>
      <c r="C235" s="74"/>
      <c r="D235" s="73"/>
      <c r="E235" s="74"/>
      <c r="Q235" s="26"/>
      <c r="AC235" s="84">
        <f t="shared" si="11"/>
        <v>0</v>
      </c>
    </row>
    <row r="236" spans="1:29" ht="12.75" x14ac:dyDescent="0.2">
      <c r="A236" s="95" t="s">
        <v>72</v>
      </c>
      <c r="B236" s="73">
        <v>1365.6160000000002</v>
      </c>
      <c r="C236" s="74">
        <v>0.46300000000000002</v>
      </c>
      <c r="D236" s="73">
        <v>1413.8230000000001</v>
      </c>
      <c r="E236" s="74">
        <v>0.46300000000000002</v>
      </c>
      <c r="Q236" s="26">
        <f t="shared" ref="Q236:Q239" si="12">E236-C236</f>
        <v>0</v>
      </c>
      <c r="AC236" s="84">
        <f t="shared" si="11"/>
        <v>0</v>
      </c>
    </row>
    <row r="237" spans="1:29" ht="15" customHeight="1" x14ac:dyDescent="0.25">
      <c r="A237" s="98" t="s">
        <v>57</v>
      </c>
      <c r="B237" s="73">
        <v>10630.263000000001</v>
      </c>
      <c r="C237" s="74">
        <v>2.9399999999999995</v>
      </c>
      <c r="D237" s="73">
        <v>9948.448000000004</v>
      </c>
      <c r="E237" s="74">
        <v>2.9399999999999995</v>
      </c>
      <c r="Q237" s="26"/>
      <c r="AC237" s="84">
        <f t="shared" si="11"/>
        <v>0</v>
      </c>
    </row>
    <row r="238" spans="1:29" ht="15" customHeight="1" x14ac:dyDescent="0.25">
      <c r="A238" s="138" t="s">
        <v>21</v>
      </c>
      <c r="B238" s="73"/>
      <c r="C238" s="74"/>
      <c r="D238" s="73"/>
      <c r="E238" s="74"/>
      <c r="Q238" s="26">
        <f t="shared" si="12"/>
        <v>0</v>
      </c>
      <c r="AC238" s="84">
        <f t="shared" si="11"/>
        <v>0</v>
      </c>
    </row>
    <row r="239" spans="1:29" ht="12.75" customHeight="1" x14ac:dyDescent="0.2">
      <c r="A239" s="95" t="s">
        <v>36</v>
      </c>
      <c r="B239" s="73">
        <v>1133.9370000000001</v>
      </c>
      <c r="C239" s="74">
        <v>0.65300000000000002</v>
      </c>
      <c r="D239" s="73">
        <v>1158.9420000000005</v>
      </c>
      <c r="E239" s="74">
        <v>0.65300000000000002</v>
      </c>
      <c r="Q239" s="26">
        <f t="shared" si="12"/>
        <v>0</v>
      </c>
      <c r="AC239" s="84">
        <f t="shared" si="11"/>
        <v>0</v>
      </c>
    </row>
    <row r="240" spans="1:29" ht="15" customHeight="1" x14ac:dyDescent="0.25">
      <c r="A240" s="138" t="s">
        <v>36</v>
      </c>
      <c r="B240" s="73"/>
      <c r="C240" s="74"/>
      <c r="D240" s="73"/>
      <c r="E240" s="74"/>
      <c r="Q240" s="26"/>
      <c r="AC240" s="84">
        <f t="shared" si="11"/>
        <v>0</v>
      </c>
    </row>
    <row r="241" spans="1:29" ht="11.25" customHeight="1" x14ac:dyDescent="0.2">
      <c r="A241" s="95" t="s">
        <v>19</v>
      </c>
      <c r="B241" s="73">
        <v>431.40699999999998</v>
      </c>
      <c r="C241" s="74">
        <v>0.22</v>
      </c>
      <c r="D241" s="73">
        <v>337.11700000000002</v>
      </c>
      <c r="E241" s="74">
        <v>0.22</v>
      </c>
      <c r="Q241" s="26">
        <f t="shared" ref="Q241:Q257" si="13">E241-C241</f>
        <v>0</v>
      </c>
      <c r="AC241" s="84">
        <f t="shared" si="11"/>
        <v>0</v>
      </c>
    </row>
    <row r="242" spans="1:29" ht="11.25" customHeight="1" x14ac:dyDescent="0.2">
      <c r="A242" s="95" t="s">
        <v>12</v>
      </c>
      <c r="B242" s="73">
        <v>195.99999999999997</v>
      </c>
      <c r="C242" s="74">
        <v>7.0000000000000007E-2</v>
      </c>
      <c r="D242" s="73">
        <v>58</v>
      </c>
      <c r="E242" s="74">
        <v>7.0000000000000007E-2</v>
      </c>
      <c r="Q242" s="26">
        <f t="shared" si="13"/>
        <v>0</v>
      </c>
      <c r="AC242" s="84">
        <f t="shared" si="11"/>
        <v>0</v>
      </c>
    </row>
    <row r="243" spans="1:29" ht="15" customHeight="1" x14ac:dyDescent="0.25">
      <c r="A243" s="138" t="s">
        <v>48</v>
      </c>
      <c r="B243" s="73"/>
      <c r="C243" s="74"/>
      <c r="D243" s="73"/>
      <c r="E243" s="74"/>
      <c r="Q243" s="27">
        <f t="shared" si="13"/>
        <v>0</v>
      </c>
      <c r="AC243" s="84"/>
    </row>
    <row r="244" spans="1:29" ht="15" customHeight="1" x14ac:dyDescent="0.2">
      <c r="A244" s="95" t="s">
        <v>27</v>
      </c>
      <c r="B244" s="73">
        <v>61.963999999999999</v>
      </c>
      <c r="C244" s="74">
        <v>3.2000000000000001E-2</v>
      </c>
      <c r="D244" s="73">
        <v>70.900000000000006</v>
      </c>
      <c r="E244" s="74">
        <v>3.2000000000000001E-2</v>
      </c>
      <c r="Q244" s="26">
        <f t="shared" si="13"/>
        <v>0</v>
      </c>
      <c r="AC244" s="84">
        <f t="shared" si="11"/>
        <v>0</v>
      </c>
    </row>
    <row r="245" spans="1:29" ht="14.25" customHeight="1" x14ac:dyDescent="0.2">
      <c r="A245" s="95" t="s">
        <v>54</v>
      </c>
      <c r="B245" s="73">
        <v>991.90000000000009</v>
      </c>
      <c r="C245" s="74">
        <v>0.44900000000000001</v>
      </c>
      <c r="D245" s="73">
        <v>1030.8330000000001</v>
      </c>
      <c r="E245" s="74">
        <v>0.44900000000000001</v>
      </c>
      <c r="Q245" s="26">
        <f t="shared" si="13"/>
        <v>0</v>
      </c>
      <c r="AC245" s="84">
        <f t="shared" si="11"/>
        <v>0</v>
      </c>
    </row>
    <row r="246" spans="1:29" ht="15" customHeight="1" x14ac:dyDescent="0.2">
      <c r="A246" s="95" t="s">
        <v>74</v>
      </c>
      <c r="B246" s="73">
        <v>1892.4930000000004</v>
      </c>
      <c r="C246" s="74">
        <v>0.47599999999999998</v>
      </c>
      <c r="D246" s="73">
        <v>1892.212</v>
      </c>
      <c r="E246" s="74">
        <v>0.47599999999999998</v>
      </c>
      <c r="Q246" s="26">
        <f t="shared" si="13"/>
        <v>0</v>
      </c>
      <c r="AC246" s="84">
        <f t="shared" si="11"/>
        <v>0</v>
      </c>
    </row>
    <row r="247" spans="1:29" ht="15" customHeight="1" x14ac:dyDescent="0.2">
      <c r="A247" s="95" t="s">
        <v>73</v>
      </c>
      <c r="B247" s="73">
        <v>159</v>
      </c>
      <c r="C247" s="74">
        <v>2.5999999999999999E-2</v>
      </c>
      <c r="D247" s="73">
        <v>150.00000000000003</v>
      </c>
      <c r="E247" s="74">
        <v>2.5999999999999999E-2</v>
      </c>
      <c r="Q247" s="26"/>
      <c r="AC247" s="84">
        <f t="shared" si="11"/>
        <v>0</v>
      </c>
    </row>
    <row r="248" spans="1:29" ht="15" customHeight="1" x14ac:dyDescent="0.2">
      <c r="A248" s="95" t="s">
        <v>18</v>
      </c>
      <c r="B248" s="73">
        <v>14.4</v>
      </c>
      <c r="C248" s="74">
        <v>1.4999999999999998E-2</v>
      </c>
      <c r="D248" s="73">
        <v>37.799999999999997</v>
      </c>
      <c r="E248" s="74">
        <v>1.4999999999999998E-2</v>
      </c>
      <c r="Q248" s="26"/>
      <c r="AC248" s="84">
        <f t="shared" si="11"/>
        <v>0</v>
      </c>
    </row>
    <row r="249" spans="1:29" ht="15" customHeight="1" x14ac:dyDescent="0.2">
      <c r="A249" s="95" t="s">
        <v>68</v>
      </c>
      <c r="B249" s="73">
        <v>153.51600000000002</v>
      </c>
      <c r="C249" s="74">
        <v>6.6000000000000003E-2</v>
      </c>
      <c r="D249" s="73">
        <v>162.18700000000004</v>
      </c>
      <c r="E249" s="74">
        <v>6.6000000000000003E-2</v>
      </c>
      <c r="Q249" s="26"/>
      <c r="AC249" s="84">
        <f t="shared" si="11"/>
        <v>0</v>
      </c>
    </row>
    <row r="250" spans="1:29" ht="15" customHeight="1" x14ac:dyDescent="0.2">
      <c r="A250" s="95" t="s">
        <v>19</v>
      </c>
      <c r="B250" s="73">
        <v>31.462</v>
      </c>
      <c r="C250" s="74">
        <v>4.3999999999999997E-2</v>
      </c>
      <c r="D250" s="73">
        <v>121.22099999999999</v>
      </c>
      <c r="E250" s="74">
        <v>4.3999999999999997E-2</v>
      </c>
      <c r="Q250" s="26"/>
      <c r="AC250" s="84">
        <f t="shared" si="11"/>
        <v>0</v>
      </c>
    </row>
    <row r="251" spans="1:29" ht="17.25" customHeight="1" x14ac:dyDescent="0.25">
      <c r="A251" s="138" t="s">
        <v>68</v>
      </c>
      <c r="B251" s="73"/>
      <c r="C251" s="74"/>
      <c r="D251" s="73"/>
      <c r="E251" s="74"/>
      <c r="Q251" s="26">
        <f t="shared" si="13"/>
        <v>0</v>
      </c>
      <c r="AC251" s="84"/>
    </row>
    <row r="252" spans="1:29" ht="11.25" customHeight="1" x14ac:dyDescent="0.2">
      <c r="A252" s="95" t="s">
        <v>34</v>
      </c>
      <c r="B252" s="73">
        <v>1.3219999999999998</v>
      </c>
      <c r="C252" s="74">
        <v>1.7999999999999999E-2</v>
      </c>
      <c r="D252" s="73">
        <v>88.552000000000007</v>
      </c>
      <c r="E252" s="74">
        <v>1.7999999999999999E-2</v>
      </c>
      <c r="Q252" s="26"/>
      <c r="AC252" s="84">
        <f t="shared" si="11"/>
        <v>0</v>
      </c>
    </row>
    <row r="253" spans="1:29" ht="26.25" customHeight="1" x14ac:dyDescent="0.2">
      <c r="A253" s="95" t="s">
        <v>51</v>
      </c>
      <c r="B253" s="73">
        <v>391.72</v>
      </c>
      <c r="C253" s="74">
        <v>0.2</v>
      </c>
      <c r="D253" s="73">
        <v>325.73</v>
      </c>
      <c r="E253" s="74">
        <v>0.2</v>
      </c>
      <c r="Q253" s="26">
        <f t="shared" si="13"/>
        <v>0</v>
      </c>
      <c r="AC253" s="84">
        <f t="shared" si="11"/>
        <v>0</v>
      </c>
    </row>
    <row r="254" spans="1:29" ht="15" customHeight="1" x14ac:dyDescent="0.2">
      <c r="A254" s="95" t="s">
        <v>65</v>
      </c>
      <c r="B254" s="73">
        <v>203.37099999999998</v>
      </c>
      <c r="C254" s="74">
        <v>8.3000000000000004E-2</v>
      </c>
      <c r="D254" s="73">
        <v>211.51099999999997</v>
      </c>
      <c r="E254" s="74">
        <v>8.3000000000000004E-2</v>
      </c>
      <c r="Q254" s="26">
        <f t="shared" si="13"/>
        <v>0</v>
      </c>
      <c r="AC254" s="84">
        <f t="shared" si="11"/>
        <v>0</v>
      </c>
    </row>
    <row r="255" spans="1:29" ht="14.25" customHeight="1" x14ac:dyDescent="0.2">
      <c r="A255" s="96" t="s">
        <v>16</v>
      </c>
      <c r="B255" s="73">
        <v>611.67099999999994</v>
      </c>
      <c r="C255" s="74">
        <v>0.13900000000000001</v>
      </c>
      <c r="D255" s="73">
        <v>601.125</v>
      </c>
      <c r="E255" s="74">
        <v>0.13900000000000001</v>
      </c>
      <c r="Q255" s="26">
        <f t="shared" si="13"/>
        <v>0</v>
      </c>
      <c r="AC255" s="84">
        <f t="shared" si="11"/>
        <v>0</v>
      </c>
    </row>
    <row r="256" spans="1:29" ht="14.25" customHeight="1" x14ac:dyDescent="0.2">
      <c r="A256" s="95" t="s">
        <v>63</v>
      </c>
      <c r="B256" s="73">
        <v>203.86599999999999</v>
      </c>
      <c r="C256" s="74">
        <v>7.0000000000000007E-2</v>
      </c>
      <c r="D256" s="73">
        <v>160.75799999999998</v>
      </c>
      <c r="E256" s="74">
        <v>7.0000000000000007E-2</v>
      </c>
      <c r="Q256" s="26">
        <f t="shared" si="13"/>
        <v>0</v>
      </c>
      <c r="AC256" s="84">
        <f t="shared" si="11"/>
        <v>0</v>
      </c>
    </row>
    <row r="257" spans="1:29" ht="11.25" customHeight="1" x14ac:dyDescent="0.2">
      <c r="A257" s="95" t="s">
        <v>72</v>
      </c>
      <c r="B257" s="73">
        <v>9.8349999999999991</v>
      </c>
      <c r="C257" s="74">
        <v>3.0000000000000001E-3</v>
      </c>
      <c r="D257" s="73">
        <v>8.8219999999999992</v>
      </c>
      <c r="E257" s="74">
        <v>3.0000000000000001E-3</v>
      </c>
      <c r="Q257" s="26">
        <f t="shared" si="13"/>
        <v>0</v>
      </c>
      <c r="AC257" s="84">
        <f t="shared" si="11"/>
        <v>0</v>
      </c>
    </row>
    <row r="258" spans="1:29" ht="12.75" customHeight="1" x14ac:dyDescent="0.2">
      <c r="A258" s="95" t="s">
        <v>24</v>
      </c>
      <c r="B258" s="73">
        <v>209.72</v>
      </c>
      <c r="C258" s="74">
        <v>9.0999999999999998E-2</v>
      </c>
      <c r="D258" s="73">
        <v>224.08000000000004</v>
      </c>
      <c r="E258" s="74">
        <v>9.0999999999999998E-2</v>
      </c>
      <c r="Q258" s="26"/>
      <c r="AC258" s="84">
        <f t="shared" si="11"/>
        <v>0</v>
      </c>
    </row>
    <row r="259" spans="1:29" ht="26.25" customHeight="1" x14ac:dyDescent="0.2">
      <c r="A259" s="137" t="s">
        <v>59</v>
      </c>
      <c r="B259" s="73"/>
      <c r="C259" s="74"/>
      <c r="D259" s="73"/>
      <c r="E259" s="74"/>
      <c r="Q259" s="26"/>
      <c r="AC259" s="84">
        <f t="shared" si="11"/>
        <v>0</v>
      </c>
    </row>
    <row r="260" spans="1:29" ht="15" customHeight="1" x14ac:dyDescent="0.2">
      <c r="A260" s="95" t="s">
        <v>21</v>
      </c>
      <c r="B260" s="73">
        <v>535.54899999999986</v>
      </c>
      <c r="C260" s="74">
        <v>0.183</v>
      </c>
      <c r="D260" s="73">
        <v>472.05000000000007</v>
      </c>
      <c r="E260" s="74">
        <v>0.183</v>
      </c>
      <c r="Q260" s="26"/>
      <c r="AC260" s="84">
        <f t="shared" si="11"/>
        <v>0</v>
      </c>
    </row>
    <row r="261" spans="1:29" ht="15" customHeight="1" x14ac:dyDescent="0.2">
      <c r="A261" s="95" t="s">
        <v>19</v>
      </c>
      <c r="B261" s="73">
        <v>77.741000000000014</v>
      </c>
      <c r="C261" s="74">
        <v>3.5000000000000003E-2</v>
      </c>
      <c r="D261" s="73">
        <v>47.08</v>
      </c>
      <c r="E261" s="74">
        <v>3.5000000000000003E-2</v>
      </c>
      <c r="AC261" s="84">
        <f t="shared" si="11"/>
        <v>0</v>
      </c>
    </row>
    <row r="262" spans="1:29" ht="12.75" customHeight="1" x14ac:dyDescent="0.2">
      <c r="A262" s="95" t="s">
        <v>81</v>
      </c>
      <c r="B262" s="141">
        <v>346.22600000000006</v>
      </c>
      <c r="C262" s="74">
        <v>0.221</v>
      </c>
      <c r="D262" s="73">
        <v>428.726</v>
      </c>
      <c r="E262" s="74">
        <v>0.221</v>
      </c>
      <c r="AC262" s="84">
        <f t="shared" si="11"/>
        <v>0</v>
      </c>
    </row>
    <row r="263" spans="1:29" ht="15.75" customHeight="1" x14ac:dyDescent="0.45">
      <c r="A263" s="142" t="s">
        <v>52</v>
      </c>
      <c r="B263" s="73"/>
      <c r="C263" s="74"/>
      <c r="D263" s="73"/>
      <c r="E263" s="143"/>
      <c r="AC263" s="84">
        <f t="shared" si="11"/>
        <v>0</v>
      </c>
    </row>
    <row r="264" spans="1:29" ht="12.75" customHeight="1" x14ac:dyDescent="0.2">
      <c r="A264" s="95" t="s">
        <v>62</v>
      </c>
      <c r="B264" s="73">
        <v>371.54400000000004</v>
      </c>
      <c r="C264" s="74">
        <v>0.18099999999999999</v>
      </c>
      <c r="D264" s="73">
        <v>533.49999999999989</v>
      </c>
      <c r="E264" s="74">
        <v>0.18099999999999999</v>
      </c>
      <c r="AC264" s="100">
        <f t="shared" si="11"/>
        <v>0</v>
      </c>
    </row>
    <row r="265" spans="1:29" ht="15" customHeight="1" x14ac:dyDescent="0.25">
      <c r="A265" s="138" t="s">
        <v>49</v>
      </c>
      <c r="B265" s="73"/>
      <c r="C265" s="144"/>
      <c r="D265" s="145"/>
      <c r="E265" s="146"/>
      <c r="AC265" s="84">
        <f t="shared" si="11"/>
        <v>0</v>
      </c>
    </row>
    <row r="266" spans="1:29" ht="13.5" customHeight="1" x14ac:dyDescent="0.2">
      <c r="A266" s="95" t="s">
        <v>65</v>
      </c>
      <c r="B266" s="73">
        <v>972.12299999999993</v>
      </c>
      <c r="C266" s="74">
        <v>0.28599999999999998</v>
      </c>
      <c r="D266" s="73">
        <v>999.15899999999999</v>
      </c>
      <c r="E266" s="74">
        <v>0.28599999999999998</v>
      </c>
      <c r="AC266" s="84">
        <f t="shared" ref="AC266:AC294" si="14">C266-E266</f>
        <v>0</v>
      </c>
    </row>
    <row r="267" spans="1:29" ht="18" customHeight="1" x14ac:dyDescent="0.2">
      <c r="A267" s="137" t="s">
        <v>74</v>
      </c>
      <c r="B267" s="73"/>
      <c r="C267" s="74"/>
      <c r="D267" s="73"/>
      <c r="E267" s="147"/>
      <c r="AC267" s="84">
        <f t="shared" si="14"/>
        <v>0</v>
      </c>
    </row>
    <row r="268" spans="1:29" ht="12.75" customHeight="1" x14ac:dyDescent="0.2">
      <c r="A268" s="95" t="s">
        <v>53</v>
      </c>
      <c r="B268" s="73">
        <v>63.376000000000019</v>
      </c>
      <c r="C268" s="74">
        <v>2.3E-2</v>
      </c>
      <c r="D268" s="73">
        <v>65.448000000000022</v>
      </c>
      <c r="E268" s="74">
        <v>2.3E-2</v>
      </c>
      <c r="AC268" s="84">
        <f t="shared" si="14"/>
        <v>0</v>
      </c>
    </row>
    <row r="269" spans="1:29" ht="15" customHeight="1" x14ac:dyDescent="0.2">
      <c r="A269" s="95" t="s">
        <v>14</v>
      </c>
      <c r="B269" s="73">
        <v>20.845000000000002</v>
      </c>
      <c r="C269" s="74">
        <v>8.9999999999999993E-3</v>
      </c>
      <c r="D269" s="73">
        <v>24.337</v>
      </c>
      <c r="E269" s="74">
        <v>8.9999999999999993E-3</v>
      </c>
      <c r="AC269" s="100">
        <f t="shared" si="14"/>
        <v>0</v>
      </c>
    </row>
    <row r="270" spans="1:29" ht="15" customHeight="1" x14ac:dyDescent="0.2">
      <c r="A270" s="95" t="s">
        <v>19</v>
      </c>
      <c r="B270" s="73">
        <v>23.132000000000001</v>
      </c>
      <c r="C270" s="74">
        <v>1.2999999999999999E-2</v>
      </c>
      <c r="D270" s="73">
        <v>29.347000000000008</v>
      </c>
      <c r="E270" s="74">
        <v>1.2999999999999999E-2</v>
      </c>
      <c r="AC270" s="100">
        <f t="shared" si="14"/>
        <v>0</v>
      </c>
    </row>
    <row r="271" spans="1:29" ht="15" customHeight="1" x14ac:dyDescent="0.2">
      <c r="A271" s="137" t="s">
        <v>67</v>
      </c>
      <c r="B271" s="73"/>
      <c r="C271" s="74"/>
      <c r="D271" s="73"/>
      <c r="E271" s="143"/>
      <c r="AC271" s="84">
        <f t="shared" si="14"/>
        <v>0</v>
      </c>
    </row>
    <row r="272" spans="1:29" ht="15" customHeight="1" x14ac:dyDescent="0.2">
      <c r="A272" s="95" t="s">
        <v>36</v>
      </c>
      <c r="B272" s="73">
        <v>148.47900000000001</v>
      </c>
      <c r="C272" s="74">
        <v>0.09</v>
      </c>
      <c r="D272" s="73">
        <v>167.78700000000001</v>
      </c>
      <c r="E272" s="143">
        <v>0.09</v>
      </c>
      <c r="AC272" s="84">
        <f t="shared" si="14"/>
        <v>0</v>
      </c>
    </row>
    <row r="273" spans="1:30" ht="15" customHeight="1" x14ac:dyDescent="0.2">
      <c r="A273" s="95" t="s">
        <v>12</v>
      </c>
      <c r="B273" s="73">
        <v>522.01</v>
      </c>
      <c r="C273" s="74">
        <v>0.35499999999999998</v>
      </c>
      <c r="D273" s="73">
        <v>560.45899999999995</v>
      </c>
      <c r="E273" s="143">
        <v>0.35499999999999998</v>
      </c>
      <c r="AC273" s="84">
        <f t="shared" si="14"/>
        <v>0</v>
      </c>
    </row>
    <row r="274" spans="1:30" ht="15" customHeight="1" x14ac:dyDescent="0.2">
      <c r="A274" s="95" t="s">
        <v>26</v>
      </c>
      <c r="B274" s="73">
        <v>44.897999999999996</v>
      </c>
      <c r="C274" s="74">
        <v>3.3549233733187939E-2</v>
      </c>
      <c r="D274" s="73">
        <v>84.935999999999993</v>
      </c>
      <c r="E274" s="74">
        <v>3.3549233733187939E-2</v>
      </c>
      <c r="AC274" s="84">
        <f t="shared" si="14"/>
        <v>0</v>
      </c>
      <c r="AD274" s="75"/>
    </row>
    <row r="275" spans="1:30" ht="15" customHeight="1" x14ac:dyDescent="0.25">
      <c r="A275" s="138" t="s">
        <v>28</v>
      </c>
      <c r="B275" s="73"/>
      <c r="C275" s="143"/>
      <c r="D275" s="73"/>
      <c r="E275" s="143"/>
      <c r="AC275" s="84">
        <f t="shared" si="14"/>
        <v>0</v>
      </c>
    </row>
    <row r="276" spans="1:30" ht="15" customHeight="1" x14ac:dyDescent="0.2">
      <c r="A276" s="29" t="s">
        <v>18</v>
      </c>
      <c r="B276" s="73">
        <v>202.50000000000003</v>
      </c>
      <c r="C276" s="143">
        <v>8.4000000000000005E-2</v>
      </c>
      <c r="D276" s="73">
        <v>218</v>
      </c>
      <c r="E276" s="143">
        <v>8.4000000000000005E-2</v>
      </c>
      <c r="AC276" s="84">
        <f t="shared" si="14"/>
        <v>0</v>
      </c>
    </row>
    <row r="277" spans="1:30" ht="30" customHeight="1" x14ac:dyDescent="0.2">
      <c r="A277" s="134" t="s">
        <v>13</v>
      </c>
      <c r="B277" s="36"/>
      <c r="C277" s="37"/>
      <c r="D277" s="36"/>
      <c r="E277" s="37"/>
      <c r="AC277" s="84">
        <f t="shared" si="14"/>
        <v>0</v>
      </c>
    </row>
    <row r="278" spans="1:30" ht="15" customHeight="1" x14ac:dyDescent="0.2">
      <c r="A278" s="29" t="s">
        <v>68</v>
      </c>
      <c r="B278" s="36">
        <v>0.06</v>
      </c>
      <c r="C278" s="37">
        <v>1.024E-3</v>
      </c>
      <c r="D278" s="36">
        <v>6.0000000000000019E-2</v>
      </c>
      <c r="E278" s="37">
        <v>1.024E-3</v>
      </c>
      <c r="AC278" s="84">
        <f t="shared" si="14"/>
        <v>0</v>
      </c>
    </row>
    <row r="279" spans="1:30" ht="15" customHeight="1" x14ac:dyDescent="0.2">
      <c r="A279" s="29" t="s">
        <v>21</v>
      </c>
      <c r="B279" s="36">
        <v>518.07899999999984</v>
      </c>
      <c r="C279" s="37">
        <v>0.34200000000000003</v>
      </c>
      <c r="D279" s="36">
        <v>678.67399999999998</v>
      </c>
      <c r="E279" s="37">
        <v>0.34200000000000003</v>
      </c>
      <c r="AC279" s="84">
        <f t="shared" si="14"/>
        <v>0</v>
      </c>
    </row>
    <row r="280" spans="1:30" ht="15" customHeight="1" x14ac:dyDescent="0.2">
      <c r="A280" s="29" t="s">
        <v>26</v>
      </c>
      <c r="B280" s="36">
        <v>240.81599999999997</v>
      </c>
      <c r="C280" s="37">
        <v>0.15605257142857143</v>
      </c>
      <c r="D280" s="36">
        <v>305.36799999999988</v>
      </c>
      <c r="E280" s="37">
        <v>0.15605257142857143</v>
      </c>
      <c r="AC280" s="100">
        <f t="shared" si="14"/>
        <v>0</v>
      </c>
      <c r="AD280" s="75"/>
    </row>
    <row r="281" spans="1:30" ht="15" customHeight="1" x14ac:dyDescent="0.2">
      <c r="A281" s="29" t="s">
        <v>16</v>
      </c>
      <c r="B281" s="36">
        <v>11.150999999999998</v>
      </c>
      <c r="C281" s="37">
        <v>4.0000000000000001E-3</v>
      </c>
      <c r="D281" s="36">
        <v>11.353999999999999</v>
      </c>
      <c r="E281" s="37">
        <v>4.0000000000000001E-3</v>
      </c>
      <c r="AC281" s="84">
        <f t="shared" si="14"/>
        <v>0</v>
      </c>
    </row>
    <row r="282" spans="1:30" ht="15" customHeight="1" x14ac:dyDescent="0.2">
      <c r="A282" s="29" t="s">
        <v>12</v>
      </c>
      <c r="B282" s="36">
        <v>227.22800000000001</v>
      </c>
      <c r="C282" s="37">
        <v>0.14200000000000002</v>
      </c>
      <c r="D282" s="36">
        <v>265.38300000000015</v>
      </c>
      <c r="E282" s="37">
        <v>0.14200000000000002</v>
      </c>
      <c r="AC282" s="84">
        <f t="shared" si="14"/>
        <v>0</v>
      </c>
    </row>
    <row r="283" spans="1:30" ht="15" customHeight="1" x14ac:dyDescent="0.2">
      <c r="A283" s="134" t="s">
        <v>17</v>
      </c>
      <c r="B283" s="36"/>
      <c r="C283" s="37"/>
      <c r="D283" s="36"/>
      <c r="E283" s="37"/>
      <c r="AC283" s="84">
        <f t="shared" si="14"/>
        <v>0</v>
      </c>
    </row>
    <row r="284" spans="1:30" ht="15" customHeight="1" x14ac:dyDescent="0.2">
      <c r="A284" s="29" t="s">
        <v>38</v>
      </c>
      <c r="B284" s="36">
        <v>85.25800000000001</v>
      </c>
      <c r="C284" s="37">
        <v>4.5999999999999999E-2</v>
      </c>
      <c r="D284" s="36">
        <v>75.999999999999986</v>
      </c>
      <c r="E284" s="37">
        <v>4.5999999999999999E-2</v>
      </c>
      <c r="AC284" s="84">
        <f t="shared" si="14"/>
        <v>0</v>
      </c>
    </row>
    <row r="285" spans="1:30" ht="15" customHeight="1" x14ac:dyDescent="0.2">
      <c r="A285" s="148" t="s">
        <v>35</v>
      </c>
      <c r="B285" s="135"/>
      <c r="C285" s="135"/>
      <c r="D285" s="135"/>
      <c r="E285" s="135"/>
      <c r="AC285" s="84">
        <f t="shared" si="14"/>
        <v>0</v>
      </c>
    </row>
    <row r="286" spans="1:30" ht="15" customHeight="1" x14ac:dyDescent="0.2">
      <c r="A286" s="149" t="s">
        <v>14</v>
      </c>
      <c r="B286" s="150">
        <v>192.11800000000002</v>
      </c>
      <c r="C286" s="74">
        <v>1.0449999999999999</v>
      </c>
      <c r="D286" s="150">
        <v>191.70900000000003</v>
      </c>
      <c r="E286" s="74">
        <v>1.0449999999999999</v>
      </c>
      <c r="AC286" s="84">
        <f t="shared" si="14"/>
        <v>0</v>
      </c>
    </row>
    <row r="287" spans="1:30" ht="15" customHeight="1" x14ac:dyDescent="0.2">
      <c r="A287" s="149" t="s">
        <v>19</v>
      </c>
      <c r="B287" s="150">
        <v>15.298000000000002</v>
      </c>
      <c r="C287" s="74">
        <v>8.9999999999999976E-3</v>
      </c>
      <c r="D287" s="150">
        <v>14.873999999999999</v>
      </c>
      <c r="E287" s="74">
        <v>8.9999999999999976E-3</v>
      </c>
      <c r="AC287" s="84">
        <f t="shared" si="14"/>
        <v>0</v>
      </c>
    </row>
    <row r="288" spans="1:30" ht="15" customHeight="1" x14ac:dyDescent="0.2">
      <c r="A288" s="149" t="s">
        <v>62</v>
      </c>
      <c r="B288" s="150">
        <v>46.559999999999995</v>
      </c>
      <c r="C288" s="74">
        <v>1.4999999999999999E-2</v>
      </c>
      <c r="D288" s="150">
        <v>38.079999999999991</v>
      </c>
      <c r="E288" s="74">
        <v>1.4999999999999999E-2</v>
      </c>
      <c r="AC288" s="84">
        <f t="shared" si="14"/>
        <v>0</v>
      </c>
    </row>
    <row r="289" spans="1:29" ht="15" customHeight="1" x14ac:dyDescent="0.2">
      <c r="A289" s="148" t="s">
        <v>38</v>
      </c>
      <c r="B289" s="150"/>
      <c r="C289" s="74"/>
      <c r="D289" s="150"/>
      <c r="E289" s="74"/>
      <c r="AC289" s="84">
        <f t="shared" si="14"/>
        <v>0</v>
      </c>
    </row>
    <row r="290" spans="1:29" ht="15" customHeight="1" x14ac:dyDescent="0.2">
      <c r="A290" s="149" t="s">
        <v>73</v>
      </c>
      <c r="B290" s="150">
        <v>633.61699999999996</v>
      </c>
      <c r="C290" s="74">
        <v>0.28499999999999998</v>
      </c>
      <c r="D290" s="150">
        <v>364.35</v>
      </c>
      <c r="E290" s="74">
        <v>0.28499999999999998</v>
      </c>
      <c r="AC290" s="84">
        <f t="shared" si="14"/>
        <v>0</v>
      </c>
    </row>
    <row r="291" spans="1:29" ht="15" customHeight="1" x14ac:dyDescent="0.25">
      <c r="A291" s="151" t="s">
        <v>80</v>
      </c>
      <c r="B291" s="150"/>
      <c r="C291" s="74"/>
      <c r="D291" s="150"/>
      <c r="E291" s="74"/>
      <c r="AC291" s="84">
        <f t="shared" si="14"/>
        <v>0</v>
      </c>
    </row>
    <row r="292" spans="1:29" ht="11.25" customHeight="1" x14ac:dyDescent="0.2">
      <c r="A292" s="149" t="s">
        <v>14</v>
      </c>
      <c r="B292" s="150">
        <v>115.773</v>
      </c>
      <c r="C292" s="74">
        <v>4.5999999999999999E-2</v>
      </c>
      <c r="D292" s="150">
        <v>116.80099999999999</v>
      </c>
      <c r="E292" s="74">
        <v>4.5999999999999999E-2</v>
      </c>
      <c r="AC292" s="84">
        <f t="shared" si="14"/>
        <v>0</v>
      </c>
    </row>
    <row r="293" spans="1:29" ht="14.25" customHeight="1" x14ac:dyDescent="0.2">
      <c r="A293" s="153" t="s">
        <v>83</v>
      </c>
      <c r="B293" s="135"/>
      <c r="C293" s="152"/>
      <c r="D293" s="135"/>
      <c r="E293" s="152"/>
      <c r="AC293" s="84">
        <f t="shared" si="14"/>
        <v>0</v>
      </c>
    </row>
    <row r="294" spans="1:29" ht="15" customHeight="1" x14ac:dyDescent="0.2">
      <c r="A294" s="62" t="s">
        <v>78</v>
      </c>
      <c r="B294" s="73">
        <v>103.77600000000001</v>
      </c>
      <c r="C294" s="74">
        <v>5.5E-2</v>
      </c>
      <c r="D294" s="73">
        <v>92.073999999999998</v>
      </c>
      <c r="E294" s="74">
        <v>5.5E-2</v>
      </c>
      <c r="AC294" s="84">
        <f t="shared" si="14"/>
        <v>0</v>
      </c>
    </row>
  </sheetData>
  <autoFilter ref="A8:A294"/>
  <mergeCells count="9">
    <mergeCell ref="D1:E3"/>
    <mergeCell ref="A3:C3"/>
    <mergeCell ref="A4:A7"/>
    <mergeCell ref="B4:C4"/>
    <mergeCell ref="D4:E4"/>
    <mergeCell ref="B6:B7"/>
    <mergeCell ref="C6:C7"/>
    <mergeCell ref="D6:D7"/>
    <mergeCell ref="E6:E7"/>
  </mergeCells>
  <conditionalFormatting sqref="AC9:AC294">
    <cfRule type="cellIs" dxfId="2" priority="2" operator="lessThan">
      <formula>-0.1</formula>
    </cfRule>
    <cfRule type="cellIs" dxfId="1" priority="3" operator="greaterThan">
      <formula>0.1</formula>
    </cfRule>
  </conditionalFormatting>
  <conditionalFormatting sqref="AC10:AC294">
    <cfRule type="cellIs" dxfId="0" priority="1" operator="greaterThan">
      <formula>0.12</formula>
    </cfRule>
  </conditionalFormatting>
  <printOptions horizontalCentered="1"/>
  <pageMargins left="0.74803149606299213" right="0.39370078740157483" top="0.39370078740157483" bottom="0.39370078740157483" header="0.51181102362204722" footer="0.51181102362204722"/>
  <pageSetup paperSize="9" scale="80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к приказу (2)</vt:lpstr>
      <vt:lpstr>объемы</vt:lpstr>
      <vt:lpstr>объемы!Область_печати</vt:lpstr>
      <vt:lpstr>'приложение к приказу (2)'!Область_печати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Anna</cp:lastModifiedBy>
  <cp:lastPrinted>2021-12-29T03:40:30Z</cp:lastPrinted>
  <dcterms:created xsi:type="dcterms:W3CDTF">2017-01-11T03:51:41Z</dcterms:created>
  <dcterms:modified xsi:type="dcterms:W3CDTF">2021-12-29T10:03:15Z</dcterms:modified>
</cp:coreProperties>
</file>